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Skupiny\VRI\P2\INV\Kosmonosy - obnova vod a kan\PD\Rozpočet\"/>
    </mc:Choice>
  </mc:AlternateContent>
  <bookViews>
    <workbookView xWindow="0" yWindow="0" windowWidth="25200" windowHeight="11985" tabRatio="884"/>
  </bookViews>
  <sheets>
    <sheet name="Rekapitulace stavby" sheetId="1" r:id="rId1"/>
    <sheet name="1.1 - SO 1.1 Stoka AD" sheetId="2" r:id="rId2"/>
    <sheet name="1.4 - SO 1.4.2 Vodovodní ..." sheetId="3" r:id="rId3"/>
    <sheet name="2.1 - SO 2.1 Stoka AC" sheetId="4" r:id="rId4"/>
    <sheet name="2.4 - SO 2.3.2 Vodovodní ..." sheetId="5" r:id="rId5"/>
    <sheet name="3.1 - SO 3.1 Stoka AA" sheetId="6" r:id="rId6"/>
    <sheet name="3.2 - SO 3.2.1 Stoka B" sheetId="7" r:id="rId7"/>
    <sheet name="3.3 - SO 3.3 Lokální opra..." sheetId="8" r:id="rId8"/>
    <sheet name="3.4 - SO 3.4 Vodovodní řad 3" sheetId="9" r:id="rId9"/>
    <sheet name="4.1 - SO 4.1 Stoka A" sheetId="10" r:id="rId10"/>
    <sheet name="4.2 - SO 4.2 Lokální opra..." sheetId="11" r:id="rId11"/>
    <sheet name="4.3 - SO 4.3 Vodovodní řad 4" sheetId="12" r:id="rId12"/>
    <sheet name="5.3 - SO 5.2.5 Vodovodní ..." sheetId="13" r:id="rId13"/>
    <sheet name="06 - Vedlejší a ostaní ná..." sheetId="14" r:id="rId14"/>
    <sheet name="Pokyny pro vyplnění" sheetId="15" r:id="rId15"/>
  </sheets>
  <definedNames>
    <definedName name="_xlnm._FilterDatabase" localSheetId="13" hidden="1">'06 - Vedlejší a ostaní ná...'!$C$81:$K$146</definedName>
    <definedName name="_xlnm._FilterDatabase" localSheetId="1" hidden="1">'1.1 - SO 1.1 Stoka AD'!$C$91:$K$309</definedName>
    <definedName name="_xlnm._FilterDatabase" localSheetId="2" hidden="1">'1.4 - SO 1.4.2 Vodovodní ...'!$C$91:$K$279</definedName>
    <definedName name="_xlnm._FilterDatabase" localSheetId="3" hidden="1">'2.1 - SO 2.1 Stoka AC'!$C$92:$K$286</definedName>
    <definedName name="_xlnm._FilterDatabase" localSheetId="4" hidden="1">'2.4 - SO 2.3.2 Vodovodní ...'!$C$91:$K$273</definedName>
    <definedName name="_xlnm._FilterDatabase" localSheetId="5" hidden="1">'3.1 - SO 3.1 Stoka AA'!$C$91:$K$284</definedName>
    <definedName name="_xlnm._FilterDatabase" localSheetId="6" hidden="1">'3.2 - SO 3.2.1 Stoka B'!$C$91:$K$280</definedName>
    <definedName name="_xlnm._FilterDatabase" localSheetId="7" hidden="1">'3.3 - SO 3.3 Lokální opra...'!$C$92:$K$369</definedName>
    <definedName name="_xlnm._FilterDatabase" localSheetId="8" hidden="1">'3.4 - SO 3.4 Vodovodní řad 3'!$C$92:$K$466</definedName>
    <definedName name="_xlnm._FilterDatabase" localSheetId="9" hidden="1">'4.1 - SO 4.1 Stoka A'!$C$95:$K$485</definedName>
    <definedName name="_xlnm._FilterDatabase" localSheetId="10" hidden="1">'4.2 - SO 4.2 Lokální opra...'!$C$86:$K$119</definedName>
    <definedName name="_xlnm._FilterDatabase" localSheetId="11" hidden="1">'4.3 - SO 4.3 Vodovodní řad 4'!$C$91:$K$325</definedName>
    <definedName name="_xlnm._FilterDatabase" localSheetId="12" hidden="1">'5.3 - SO 5.2.5 Vodovodní ...'!$C$89:$K$223</definedName>
    <definedName name="_xlnm.Print_Titles" localSheetId="13">'06 - Vedlejší a ostaní ná...'!$81:$81</definedName>
    <definedName name="_xlnm.Print_Titles" localSheetId="1">'1.1 - SO 1.1 Stoka AD'!$91:$91</definedName>
    <definedName name="_xlnm.Print_Titles" localSheetId="2">'1.4 - SO 1.4.2 Vodovodní ...'!$91:$91</definedName>
    <definedName name="_xlnm.Print_Titles" localSheetId="3">'2.1 - SO 2.1 Stoka AC'!$92:$92</definedName>
    <definedName name="_xlnm.Print_Titles" localSheetId="4">'2.4 - SO 2.3.2 Vodovodní ...'!$91:$91</definedName>
    <definedName name="_xlnm.Print_Titles" localSheetId="5">'3.1 - SO 3.1 Stoka AA'!$91:$91</definedName>
    <definedName name="_xlnm.Print_Titles" localSheetId="6">'3.2 - SO 3.2.1 Stoka B'!$91:$91</definedName>
    <definedName name="_xlnm.Print_Titles" localSheetId="7">'3.3 - SO 3.3 Lokální opra...'!$92:$92</definedName>
    <definedName name="_xlnm.Print_Titles" localSheetId="8">'3.4 - SO 3.4 Vodovodní řad 3'!$92:$92</definedName>
    <definedName name="_xlnm.Print_Titles" localSheetId="9">'4.1 - SO 4.1 Stoka A'!$95:$95</definedName>
    <definedName name="_xlnm.Print_Titles" localSheetId="10">'4.2 - SO 4.2 Lokální opra...'!$86:$86</definedName>
    <definedName name="_xlnm.Print_Titles" localSheetId="11">'4.3 - SO 4.3 Vodovodní řad 4'!$91:$91</definedName>
    <definedName name="_xlnm.Print_Titles" localSheetId="12">'5.3 - SO 5.2.5 Vodovodní ...'!$89:$89</definedName>
    <definedName name="_xlnm.Print_Titles" localSheetId="0">'Rekapitulace stavby'!$49:$49</definedName>
    <definedName name="_xlnm.Print_Area" localSheetId="13">'06 - Vedlejší a ostaní ná...'!$B$41:$J$147</definedName>
    <definedName name="_xlnm.Print_Area" localSheetId="1">'1.1 - SO 1.1 Stoka AD'!$B$43:$J$310</definedName>
    <definedName name="_xlnm.Print_Area" localSheetId="2">'1.4 - SO 1.4.2 Vodovodní ...'!$B$43:$J$280</definedName>
    <definedName name="_xlnm.Print_Area" localSheetId="3">'2.1 - SO 2.1 Stoka AC'!$B$43:$J$287</definedName>
    <definedName name="_xlnm.Print_Area" localSheetId="4">'2.4 - SO 2.3.2 Vodovodní ...'!$B$76:$J$274</definedName>
    <definedName name="_xlnm.Print_Area" localSheetId="5">'3.1 - SO 3.1 Stoka AA'!$B$76:$J$285</definedName>
    <definedName name="_xlnm.Print_Area" localSheetId="6">'3.2 - SO 3.2.1 Stoka B'!$B$43:$J$281</definedName>
    <definedName name="_xlnm.Print_Area" localSheetId="7">'3.3 - SO 3.3 Lokální opra...'!$B$43:$J$370</definedName>
    <definedName name="_xlnm.Print_Area" localSheetId="8">'3.4 - SO 3.4 Vodovodní řad 3'!$B$43:$J$467</definedName>
    <definedName name="_xlnm.Print_Area" localSheetId="9">'4.1 - SO 4.1 Stoka A'!$B$43:$J$486</definedName>
    <definedName name="_xlnm.Print_Area" localSheetId="10">'4.2 - SO 4.2 Lokální opra...'!$B$43:$J$120</definedName>
    <definedName name="_xlnm.Print_Area" localSheetId="11">'4.3 - SO 4.3 Vodovodní řad 4'!$B$43:$J$347</definedName>
    <definedName name="_xlnm.Print_Area" localSheetId="12">'5.3 - SO 5.2.5 Vodovodní ...'!$B$43:$J$224</definedName>
    <definedName name="_xlnm.Print_Area" localSheetId="14">'Pokyny pro vyplnění'!$B$2:$K$69,'Pokyny pro vyplnění'!$B$72:$K$116,'Pokyny pro vyplnění'!$B$119:$K$188,'Pokyny pro vyplnění'!$B$196:$K$216</definedName>
    <definedName name="_xlnm.Print_Area" localSheetId="0">'Rekapitulace stavby'!$B$3:$AP$71</definedName>
  </definedNames>
  <calcPr calcId="152511"/>
</workbook>
</file>

<file path=xl/calcChain.xml><?xml version="1.0" encoding="utf-8"?>
<calcChain xmlns="http://schemas.openxmlformats.org/spreadsheetml/2006/main">
  <c r="BK325" i="8" l="1"/>
  <c r="BI325" i="8"/>
  <c r="BH325" i="8"/>
  <c r="BG325" i="8"/>
  <c r="BF325" i="8"/>
  <c r="BE325" i="8"/>
  <c r="T325" i="8"/>
  <c r="R325" i="8"/>
  <c r="P325" i="8"/>
  <c r="J297" i="2" l="1"/>
  <c r="J323" i="12" l="1"/>
  <c r="BK344" i="12"/>
  <c r="BI344" i="12"/>
  <c r="BH344" i="12"/>
  <c r="BG344" i="12"/>
  <c r="BF344" i="12"/>
  <c r="T344" i="12"/>
  <c r="R344" i="12"/>
  <c r="P344" i="12"/>
  <c r="J344" i="12"/>
  <c r="BE344" i="12" s="1"/>
  <c r="BK343" i="12"/>
  <c r="BI343" i="12"/>
  <c r="BH343" i="12"/>
  <c r="BG343" i="12"/>
  <c r="BF343" i="12"/>
  <c r="T343" i="12"/>
  <c r="R343" i="12"/>
  <c r="P343" i="12"/>
  <c r="J343" i="12"/>
  <c r="BE343" i="12" s="1"/>
  <c r="BK342" i="12"/>
  <c r="BI342" i="12"/>
  <c r="BH342" i="12"/>
  <c r="BG342" i="12"/>
  <c r="BF342" i="12"/>
  <c r="T342" i="12"/>
  <c r="R342" i="12"/>
  <c r="P342" i="12"/>
  <c r="J342" i="12"/>
  <c r="BE342" i="12" s="1"/>
  <c r="BK338" i="12"/>
  <c r="BI338" i="12"/>
  <c r="BH338" i="12"/>
  <c r="BG338" i="12"/>
  <c r="BF338" i="12"/>
  <c r="T338" i="12"/>
  <c r="R338" i="12"/>
  <c r="P338" i="12"/>
  <c r="J338" i="12"/>
  <c r="BE338" i="12" s="1"/>
  <c r="BK335" i="12"/>
  <c r="BI335" i="12"/>
  <c r="BH335" i="12"/>
  <c r="BG335" i="12"/>
  <c r="BF335" i="12"/>
  <c r="T335" i="12"/>
  <c r="R335" i="12"/>
  <c r="P335" i="12"/>
  <c r="J335" i="12"/>
  <c r="BE335" i="12" s="1"/>
  <c r="BK334" i="12"/>
  <c r="BI334" i="12"/>
  <c r="BH334" i="12"/>
  <c r="BG334" i="12"/>
  <c r="BF334" i="12"/>
  <c r="T334" i="12"/>
  <c r="R334" i="12"/>
  <c r="P334" i="12"/>
  <c r="J334" i="12"/>
  <c r="BE334" i="12" s="1"/>
  <c r="BK331" i="12"/>
  <c r="BI331" i="12"/>
  <c r="BH331" i="12"/>
  <c r="BG331" i="12"/>
  <c r="BF331" i="12"/>
  <c r="T331" i="12"/>
  <c r="R331" i="12"/>
  <c r="P331" i="12"/>
  <c r="J331" i="12"/>
  <c r="BE331" i="12" s="1"/>
  <c r="BK328" i="12"/>
  <c r="BI328" i="12"/>
  <c r="BH328" i="12"/>
  <c r="BG328" i="12"/>
  <c r="BF328" i="12"/>
  <c r="T328" i="12"/>
  <c r="R328" i="12"/>
  <c r="P328" i="12"/>
  <c r="J328" i="12"/>
  <c r="BE328" i="12" s="1"/>
  <c r="BK327" i="12"/>
  <c r="BI327" i="12"/>
  <c r="BH327" i="12"/>
  <c r="BG327" i="12"/>
  <c r="BF327" i="12"/>
  <c r="T327" i="12"/>
  <c r="R327" i="12"/>
  <c r="P327" i="12"/>
  <c r="J327" i="12"/>
  <c r="BE327" i="12" s="1"/>
  <c r="BK326" i="12"/>
  <c r="BI326" i="12"/>
  <c r="BH326" i="12"/>
  <c r="BG326" i="12"/>
  <c r="BF326" i="12"/>
  <c r="T326" i="12"/>
  <c r="R326" i="12"/>
  <c r="P326" i="12"/>
  <c r="J326" i="12"/>
  <c r="BE326" i="12" s="1"/>
  <c r="J423" i="10"/>
  <c r="J421" i="10"/>
  <c r="J420" i="10"/>
  <c r="J422" i="10"/>
  <c r="J418" i="10"/>
  <c r="J419" i="10"/>
  <c r="J417" i="10"/>
  <c r="J416" i="10"/>
  <c r="J332" i="8"/>
  <c r="J333" i="8"/>
  <c r="J335" i="8"/>
  <c r="J334" i="8"/>
  <c r="J267" i="7"/>
  <c r="J266" i="7"/>
  <c r="J265" i="6"/>
  <c r="J264" i="6"/>
  <c r="AY69" i="1" l="1"/>
  <c r="AX69" i="1"/>
  <c r="BI143" i="14"/>
  <c r="BH143" i="14"/>
  <c r="BG143" i="14"/>
  <c r="BF143" i="14"/>
  <c r="T143" i="14"/>
  <c r="T142" i="14" s="1"/>
  <c r="R143" i="14"/>
  <c r="R142" i="14" s="1"/>
  <c r="P143" i="14"/>
  <c r="P142" i="14" s="1"/>
  <c r="BK143" i="14"/>
  <c r="BK142" i="14" s="1"/>
  <c r="J142" i="14" s="1"/>
  <c r="J62" i="14" s="1"/>
  <c r="J143" i="14"/>
  <c r="BE143" i="14"/>
  <c r="BI139" i="14"/>
  <c r="BH139" i="14"/>
  <c r="BG139" i="14"/>
  <c r="BF139" i="14"/>
  <c r="T139" i="14"/>
  <c r="R139" i="14"/>
  <c r="P139" i="14"/>
  <c r="BK139" i="14"/>
  <c r="J139" i="14"/>
  <c r="BE139" i="14" s="1"/>
  <c r="BI138" i="14"/>
  <c r="BH138" i="14"/>
  <c r="BG138" i="14"/>
  <c r="BF138" i="14"/>
  <c r="T138" i="14"/>
  <c r="R138" i="14"/>
  <c r="P138" i="14"/>
  <c r="BK138" i="14"/>
  <c r="J138" i="14"/>
  <c r="BE138" i="14" s="1"/>
  <c r="BI133" i="14"/>
  <c r="BH133" i="14"/>
  <c r="BG133" i="14"/>
  <c r="BF133" i="14"/>
  <c r="T133" i="14"/>
  <c r="R133" i="14"/>
  <c r="P133" i="14"/>
  <c r="BK133" i="14"/>
  <c r="J133" i="14"/>
  <c r="BE133" i="14" s="1"/>
  <c r="BI127" i="14"/>
  <c r="BH127" i="14"/>
  <c r="BG127" i="14"/>
  <c r="BF127" i="14"/>
  <c r="T127" i="14"/>
  <c r="R127" i="14"/>
  <c r="P127" i="14"/>
  <c r="BK127" i="14"/>
  <c r="J127" i="14"/>
  <c r="BE127" i="14" s="1"/>
  <c r="BI126" i="14"/>
  <c r="BH126" i="14"/>
  <c r="BG126" i="14"/>
  <c r="BF126" i="14"/>
  <c r="T126" i="14"/>
  <c r="R126" i="14"/>
  <c r="P126" i="14"/>
  <c r="P115" i="14" s="1"/>
  <c r="BK126" i="14"/>
  <c r="J126" i="14"/>
  <c r="BE126" i="14"/>
  <c r="BI125" i="14"/>
  <c r="BH125" i="14"/>
  <c r="BG125" i="14"/>
  <c r="BF125" i="14"/>
  <c r="T125" i="14"/>
  <c r="R125" i="14"/>
  <c r="P125" i="14"/>
  <c r="BK125" i="14"/>
  <c r="J125" i="14"/>
  <c r="BE125" i="14" s="1"/>
  <c r="BI116" i="14"/>
  <c r="BH116" i="14"/>
  <c r="BG116" i="14"/>
  <c r="BF116" i="14"/>
  <c r="T116" i="14"/>
  <c r="R116" i="14"/>
  <c r="R115" i="14" s="1"/>
  <c r="P116" i="14"/>
  <c r="BK116" i="14"/>
  <c r="BK115" i="14" s="1"/>
  <c r="J115" i="14" s="1"/>
  <c r="J61" i="14" s="1"/>
  <c r="J116" i="14"/>
  <c r="BE116" i="14"/>
  <c r="BI114" i="14"/>
  <c r="BH114" i="14"/>
  <c r="BG114" i="14"/>
  <c r="BF114" i="14"/>
  <c r="T114" i="14"/>
  <c r="R114" i="14"/>
  <c r="P114" i="14"/>
  <c r="BK114" i="14"/>
  <c r="J114" i="14"/>
  <c r="BE114" i="14"/>
  <c r="BI108" i="14"/>
  <c r="BH108" i="14"/>
  <c r="BG108" i="14"/>
  <c r="BF108" i="14"/>
  <c r="T108" i="14"/>
  <c r="R108" i="14"/>
  <c r="P108" i="14"/>
  <c r="BK108" i="14"/>
  <c r="J108" i="14"/>
  <c r="BE108" i="14" s="1"/>
  <c r="BI104" i="14"/>
  <c r="BH104" i="14"/>
  <c r="BG104" i="14"/>
  <c r="BF104" i="14"/>
  <c r="T104" i="14"/>
  <c r="R104" i="14"/>
  <c r="P104" i="14"/>
  <c r="BK104" i="14"/>
  <c r="J104" i="14"/>
  <c r="BE104" i="14"/>
  <c r="BI101" i="14"/>
  <c r="BH101" i="14"/>
  <c r="BG101" i="14"/>
  <c r="BF101" i="14"/>
  <c r="T101" i="14"/>
  <c r="R101" i="14"/>
  <c r="P101" i="14"/>
  <c r="BK101" i="14"/>
  <c r="J101" i="14"/>
  <c r="BE101" i="14" s="1"/>
  <c r="BI98" i="14"/>
  <c r="BH98" i="14"/>
  <c r="BG98" i="14"/>
  <c r="BF98" i="14"/>
  <c r="T98" i="14"/>
  <c r="R98" i="14"/>
  <c r="P98" i="14"/>
  <c r="BK98" i="14"/>
  <c r="J98" i="14"/>
  <c r="BE98" i="14"/>
  <c r="BI97" i="14"/>
  <c r="BH97" i="14"/>
  <c r="BG97" i="14"/>
  <c r="BF97" i="14"/>
  <c r="T97" i="14"/>
  <c r="R97" i="14"/>
  <c r="P97" i="14"/>
  <c r="BK97" i="14"/>
  <c r="J97" i="14"/>
  <c r="BE97" i="14" s="1"/>
  <c r="BI96" i="14"/>
  <c r="BH96" i="14"/>
  <c r="BG96" i="14"/>
  <c r="BF96" i="14"/>
  <c r="T96" i="14"/>
  <c r="R96" i="14"/>
  <c r="P96" i="14"/>
  <c r="BK96" i="14"/>
  <c r="J96" i="14"/>
  <c r="BE96" i="14"/>
  <c r="BI95" i="14"/>
  <c r="BH95" i="14"/>
  <c r="BG95" i="14"/>
  <c r="BF95" i="14"/>
  <c r="T95" i="14"/>
  <c r="R95" i="14"/>
  <c r="R94" i="14"/>
  <c r="P95" i="14"/>
  <c r="BK95" i="14"/>
  <c r="BK94" i="14" s="1"/>
  <c r="J94" i="14" s="1"/>
  <c r="J95" i="14"/>
  <c r="BE95" i="14"/>
  <c r="J60" i="14"/>
  <c r="BI89" i="14"/>
  <c r="BH89" i="14"/>
  <c r="BG89" i="14"/>
  <c r="BF89" i="14"/>
  <c r="T89" i="14"/>
  <c r="R89" i="14"/>
  <c r="P89" i="14"/>
  <c r="BK89" i="14"/>
  <c r="J89" i="14"/>
  <c r="BE89" i="14"/>
  <c r="BI85" i="14"/>
  <c r="BH85" i="14"/>
  <c r="F33" i="14"/>
  <c r="BC69" i="1" s="1"/>
  <c r="BG85" i="14"/>
  <c r="BF85" i="14"/>
  <c r="J31" i="14"/>
  <c r="AW69" i="1" s="1"/>
  <c r="F31" i="14"/>
  <c r="BA69" i="1" s="1"/>
  <c r="T85" i="14"/>
  <c r="T84" i="14" s="1"/>
  <c r="T83" i="14"/>
  <c r="R85" i="14"/>
  <c r="R84" i="14" s="1"/>
  <c r="R83" i="14"/>
  <c r="P85" i="14"/>
  <c r="P84" i="14" s="1"/>
  <c r="P83" i="14"/>
  <c r="BK85" i="14"/>
  <c r="BK84" i="14"/>
  <c r="J85" i="14"/>
  <c r="BE85" i="14"/>
  <c r="J78" i="14"/>
  <c r="F78" i="14"/>
  <c r="F76" i="14"/>
  <c r="E74" i="14"/>
  <c r="J51" i="14"/>
  <c r="F51" i="14"/>
  <c r="F49" i="14"/>
  <c r="E47" i="14"/>
  <c r="J18" i="14"/>
  <c r="E18" i="14"/>
  <c r="F52" i="14" s="1"/>
  <c r="F79" i="14"/>
  <c r="J17" i="14"/>
  <c r="J12" i="14"/>
  <c r="J49" i="14" s="1"/>
  <c r="J76" i="14"/>
  <c r="E7" i="14"/>
  <c r="E72" i="14" s="1"/>
  <c r="E45" i="14"/>
  <c r="AY68" i="1"/>
  <c r="AX68" i="1"/>
  <c r="BI223" i="13"/>
  <c r="F36" i="13" s="1"/>
  <c r="BD68" i="1" s="1"/>
  <c r="BD67" i="1" s="1"/>
  <c r="BH223" i="13"/>
  <c r="BG223" i="13"/>
  <c r="BF223" i="13"/>
  <c r="T223" i="13"/>
  <c r="T222" i="13" s="1"/>
  <c r="R223" i="13"/>
  <c r="R222" i="13" s="1"/>
  <c r="P223" i="13"/>
  <c r="P222" i="13" s="1"/>
  <c r="BK223" i="13"/>
  <c r="BK222" i="13" s="1"/>
  <c r="J222" i="13" s="1"/>
  <c r="J68" i="13" s="1"/>
  <c r="J223" i="13"/>
  <c r="BE223" i="13" s="1"/>
  <c r="J32" i="13" s="1"/>
  <c r="AV68" i="1" s="1"/>
  <c r="BI217" i="13"/>
  <c r="BH217" i="13"/>
  <c r="BG217" i="13"/>
  <c r="BF217" i="13"/>
  <c r="T217" i="13"/>
  <c r="T216" i="13"/>
  <c r="R217" i="13"/>
  <c r="R216" i="13"/>
  <c r="P217" i="13"/>
  <c r="P216" i="13"/>
  <c r="BK217" i="13"/>
  <c r="BK216" i="13"/>
  <c r="J216" i="13" s="1"/>
  <c r="J67" i="13" s="1"/>
  <c r="J217" i="13"/>
  <c r="BE217" i="13" s="1"/>
  <c r="BI213" i="13"/>
  <c r="BH213" i="13"/>
  <c r="BG213" i="13"/>
  <c r="BF213" i="13"/>
  <c r="T213" i="13"/>
  <c r="R213" i="13"/>
  <c r="R206" i="13" s="1"/>
  <c r="P213" i="13"/>
  <c r="BK213" i="13"/>
  <c r="J213" i="13"/>
  <c r="BE213" i="13"/>
  <c r="BI210" i="13"/>
  <c r="BH210" i="13"/>
  <c r="BG210" i="13"/>
  <c r="BF210" i="13"/>
  <c r="T210" i="13"/>
  <c r="R210" i="13"/>
  <c r="P210" i="13"/>
  <c r="BK210" i="13"/>
  <c r="BK206" i="13" s="1"/>
  <c r="J206" i="13" s="1"/>
  <c r="J66" i="13" s="1"/>
  <c r="J210" i="13"/>
  <c r="BE210" i="13"/>
  <c r="BI207" i="13"/>
  <c r="BH207" i="13"/>
  <c r="BG207" i="13"/>
  <c r="BF207" i="13"/>
  <c r="T207" i="13"/>
  <c r="T206" i="13"/>
  <c r="R207" i="13"/>
  <c r="P207" i="13"/>
  <c r="P206" i="13"/>
  <c r="BK207" i="13"/>
  <c r="J207" i="13"/>
  <c r="BE207" i="13" s="1"/>
  <c r="BI203" i="13"/>
  <c r="BH203" i="13"/>
  <c r="BG203" i="13"/>
  <c r="BF203" i="13"/>
  <c r="T203" i="13"/>
  <c r="T202" i="13"/>
  <c r="R203" i="13"/>
  <c r="R202" i="13"/>
  <c r="P203" i="13"/>
  <c r="P202" i="13"/>
  <c r="BK203" i="13"/>
  <c r="BK202" i="13"/>
  <c r="J202" i="13" s="1"/>
  <c r="J65" i="13" s="1"/>
  <c r="J203" i="13"/>
  <c r="BE203" i="13" s="1"/>
  <c r="BI198" i="13"/>
  <c r="BH198" i="13"/>
  <c r="BG198" i="13"/>
  <c r="BF198" i="13"/>
  <c r="T198" i="13"/>
  <c r="R198" i="13"/>
  <c r="P198" i="13"/>
  <c r="BK198" i="13"/>
  <c r="J198" i="13"/>
  <c r="BE198" i="13"/>
  <c r="BI194" i="13"/>
  <c r="BH194" i="13"/>
  <c r="BG194" i="13"/>
  <c r="BF194" i="13"/>
  <c r="T194" i="13"/>
  <c r="R194" i="13"/>
  <c r="P194" i="13"/>
  <c r="BK194" i="13"/>
  <c r="J194" i="13"/>
  <c r="BE194" i="13"/>
  <c r="BI190" i="13"/>
  <c r="BH190" i="13"/>
  <c r="BG190" i="13"/>
  <c r="BF190" i="13"/>
  <c r="T190" i="13"/>
  <c r="R190" i="13"/>
  <c r="P190" i="13"/>
  <c r="BK190" i="13"/>
  <c r="J190" i="13"/>
  <c r="BE190" i="13"/>
  <c r="BI186" i="13"/>
  <c r="BH186" i="13"/>
  <c r="BG186" i="13"/>
  <c r="BF186" i="13"/>
  <c r="T186" i="13"/>
  <c r="R186" i="13"/>
  <c r="P186" i="13"/>
  <c r="BK186" i="13"/>
  <c r="J186" i="13"/>
  <c r="BE186" i="13"/>
  <c r="BI183" i="13"/>
  <c r="BH183" i="13"/>
  <c r="BG183" i="13"/>
  <c r="BF183" i="13"/>
  <c r="T183" i="13"/>
  <c r="R183" i="13"/>
  <c r="P183" i="13"/>
  <c r="BK183" i="13"/>
  <c r="J183" i="13"/>
  <c r="BE183" i="13"/>
  <c r="BI179" i="13"/>
  <c r="BH179" i="13"/>
  <c r="BG179" i="13"/>
  <c r="BF179" i="13"/>
  <c r="T179" i="13"/>
  <c r="R179" i="13"/>
  <c r="P179" i="13"/>
  <c r="BK179" i="13"/>
  <c r="J179" i="13"/>
  <c r="BE179" i="13"/>
  <c r="BI175" i="13"/>
  <c r="BH175" i="13"/>
  <c r="BG175" i="13"/>
  <c r="BF175" i="13"/>
  <c r="T175" i="13"/>
  <c r="R175" i="13"/>
  <c r="P175" i="13"/>
  <c r="BK175" i="13"/>
  <c r="J175" i="13"/>
  <c r="BE175" i="13"/>
  <c r="BI172" i="13"/>
  <c r="BH172" i="13"/>
  <c r="BG172" i="13"/>
  <c r="BF172" i="13"/>
  <c r="T172" i="13"/>
  <c r="T171" i="13"/>
  <c r="R172" i="13"/>
  <c r="R171" i="13"/>
  <c r="P172" i="13"/>
  <c r="P171" i="13"/>
  <c r="BK172" i="13"/>
  <c r="BK171" i="13"/>
  <c r="J171" i="13" s="1"/>
  <c r="J64" i="13" s="1"/>
  <c r="J172" i="13"/>
  <c r="BE172" i="13" s="1"/>
  <c r="BI170" i="13"/>
  <c r="BH170" i="13"/>
  <c r="BG170" i="13"/>
  <c r="BF170" i="13"/>
  <c r="T170" i="13"/>
  <c r="R170" i="13"/>
  <c r="P170" i="13"/>
  <c r="BK170" i="13"/>
  <c r="BK166" i="13" s="1"/>
  <c r="J166" i="13" s="1"/>
  <c r="J63" i="13" s="1"/>
  <c r="J170" i="13"/>
  <c r="BE170" i="13"/>
  <c r="BI167" i="13"/>
  <c r="BH167" i="13"/>
  <c r="BG167" i="13"/>
  <c r="BF167" i="13"/>
  <c r="T167" i="13"/>
  <c r="T166" i="13"/>
  <c r="R167" i="13"/>
  <c r="R166" i="13"/>
  <c r="P167" i="13"/>
  <c r="P166" i="13"/>
  <c r="BK167" i="13"/>
  <c r="J167" i="13"/>
  <c r="BE167" i="13" s="1"/>
  <c r="BI163" i="13"/>
  <c r="BH163" i="13"/>
  <c r="BG163" i="13"/>
  <c r="BF163" i="13"/>
  <c r="T163" i="13"/>
  <c r="R163" i="13"/>
  <c r="P163" i="13"/>
  <c r="BK163" i="13"/>
  <c r="J163" i="13"/>
  <c r="BE163" i="13"/>
  <c r="BI159" i="13"/>
  <c r="BH159" i="13"/>
  <c r="BG159" i="13"/>
  <c r="BF159" i="13"/>
  <c r="T159" i="13"/>
  <c r="R159" i="13"/>
  <c r="P159" i="13"/>
  <c r="BK159" i="13"/>
  <c r="J159" i="13"/>
  <c r="BE159" i="13"/>
  <c r="BI158" i="13"/>
  <c r="BH158" i="13"/>
  <c r="BG158" i="13"/>
  <c r="BF158" i="13"/>
  <c r="T158" i="13"/>
  <c r="R158" i="13"/>
  <c r="P158" i="13"/>
  <c r="BK158" i="13"/>
  <c r="J158" i="13"/>
  <c r="BE158" i="13"/>
  <c r="BI155" i="13"/>
  <c r="BH155" i="13"/>
  <c r="BG155" i="13"/>
  <c r="BF155" i="13"/>
  <c r="T155" i="13"/>
  <c r="R155" i="13"/>
  <c r="P155" i="13"/>
  <c r="BK155" i="13"/>
  <c r="J155" i="13"/>
  <c r="BE155" i="13"/>
  <c r="BI149" i="13"/>
  <c r="BH149" i="13"/>
  <c r="BG149" i="13"/>
  <c r="BF149" i="13"/>
  <c r="T149" i="13"/>
  <c r="R149" i="13"/>
  <c r="P149" i="13"/>
  <c r="BK149" i="13"/>
  <c r="J149" i="13"/>
  <c r="BE149" i="13"/>
  <c r="BI143" i="13"/>
  <c r="BH143" i="13"/>
  <c r="BG143" i="13"/>
  <c r="BF143" i="13"/>
  <c r="T143" i="13"/>
  <c r="R143" i="13"/>
  <c r="P143" i="13"/>
  <c r="BK143" i="13"/>
  <c r="J143" i="13"/>
  <c r="BE143" i="13"/>
  <c r="BI136" i="13"/>
  <c r="BH136" i="13"/>
  <c r="BG136" i="13"/>
  <c r="BF136" i="13"/>
  <c r="T136" i="13"/>
  <c r="R136" i="13"/>
  <c r="P136" i="13"/>
  <c r="BK136" i="13"/>
  <c r="J136" i="13"/>
  <c r="BE136" i="13"/>
  <c r="BI132" i="13"/>
  <c r="BH132" i="13"/>
  <c r="BG132" i="13"/>
  <c r="BF132" i="13"/>
  <c r="T132" i="13"/>
  <c r="R132" i="13"/>
  <c r="P132" i="13"/>
  <c r="BK132" i="13"/>
  <c r="J132" i="13"/>
  <c r="BE132" i="13"/>
  <c r="BI130" i="13"/>
  <c r="BH130" i="13"/>
  <c r="BG130" i="13"/>
  <c r="BF130" i="13"/>
  <c r="T130" i="13"/>
  <c r="R130" i="13"/>
  <c r="P130" i="13"/>
  <c r="BK130" i="13"/>
  <c r="J130" i="13"/>
  <c r="BE130" i="13"/>
  <c r="BI127" i="13"/>
  <c r="BH127" i="13"/>
  <c r="BG127" i="13"/>
  <c r="BF127" i="13"/>
  <c r="T127" i="13"/>
  <c r="R127" i="13"/>
  <c r="P127" i="13"/>
  <c r="BK127" i="13"/>
  <c r="J127" i="13"/>
  <c r="BE127" i="13"/>
  <c r="BI124" i="13"/>
  <c r="BH124" i="13"/>
  <c r="BG124" i="13"/>
  <c r="BF124" i="13"/>
  <c r="T124" i="13"/>
  <c r="R124" i="13"/>
  <c r="P124" i="13"/>
  <c r="BK124" i="13"/>
  <c r="J124" i="13"/>
  <c r="BE124" i="13"/>
  <c r="BI116" i="13"/>
  <c r="BH116" i="13"/>
  <c r="BG116" i="13"/>
  <c r="BF116" i="13"/>
  <c r="T116" i="13"/>
  <c r="R116" i="13"/>
  <c r="P116" i="13"/>
  <c r="BK116" i="13"/>
  <c r="J116" i="13"/>
  <c r="BE116" i="13"/>
  <c r="BI113" i="13"/>
  <c r="BH113" i="13"/>
  <c r="BG113" i="13"/>
  <c r="BF113" i="13"/>
  <c r="T113" i="13"/>
  <c r="R113" i="13"/>
  <c r="P113" i="13"/>
  <c r="BK113" i="13"/>
  <c r="J113" i="13"/>
  <c r="BE113" i="13"/>
  <c r="BI111" i="13"/>
  <c r="BH111" i="13"/>
  <c r="BG111" i="13"/>
  <c r="BF111" i="13"/>
  <c r="T111" i="13"/>
  <c r="R111" i="13"/>
  <c r="P111" i="13"/>
  <c r="BK111" i="13"/>
  <c r="J111" i="13"/>
  <c r="BE111" i="13"/>
  <c r="BI108" i="13"/>
  <c r="BH108" i="13"/>
  <c r="BG108" i="13"/>
  <c r="BF108" i="13"/>
  <c r="T108" i="13"/>
  <c r="R108" i="13"/>
  <c r="P108" i="13"/>
  <c r="BK108" i="13"/>
  <c r="J108" i="13"/>
  <c r="BE108" i="13"/>
  <c r="BI105" i="13"/>
  <c r="BH105" i="13"/>
  <c r="BG105" i="13"/>
  <c r="BF105" i="13"/>
  <c r="T105" i="13"/>
  <c r="R105" i="13"/>
  <c r="P105" i="13"/>
  <c r="BK105" i="13"/>
  <c r="J105" i="13"/>
  <c r="BE105" i="13"/>
  <c r="BI98" i="13"/>
  <c r="BH98" i="13"/>
  <c r="BG98" i="13"/>
  <c r="BF98" i="13"/>
  <c r="T98" i="13"/>
  <c r="R98" i="13"/>
  <c r="R92" i="13" s="1"/>
  <c r="P98" i="13"/>
  <c r="BK98" i="13"/>
  <c r="J98" i="13"/>
  <c r="BE98" i="13"/>
  <c r="BI93" i="13"/>
  <c r="BH93" i="13"/>
  <c r="BG93" i="13"/>
  <c r="F34" i="13"/>
  <c r="BB68" i="1" s="1"/>
  <c r="BB67" i="1" s="1"/>
  <c r="AX67" i="1" s="1"/>
  <c r="BF93" i="13"/>
  <c r="F33" i="13" s="1"/>
  <c r="BA68" i="1" s="1"/>
  <c r="T93" i="13"/>
  <c r="T92" i="13"/>
  <c r="R93" i="13"/>
  <c r="P93" i="13"/>
  <c r="P92" i="13"/>
  <c r="BK93" i="13"/>
  <c r="BK92" i="13" s="1"/>
  <c r="J93" i="13"/>
  <c r="BE93" i="13" s="1"/>
  <c r="J86" i="13"/>
  <c r="F86" i="13"/>
  <c r="F84" i="13"/>
  <c r="E82" i="13"/>
  <c r="J55" i="13"/>
  <c r="F55" i="13"/>
  <c r="F53" i="13"/>
  <c r="E51" i="13"/>
  <c r="J20" i="13"/>
  <c r="E20" i="13"/>
  <c r="J19" i="13"/>
  <c r="J14" i="13"/>
  <c r="E7" i="13"/>
  <c r="E47" i="13" s="1"/>
  <c r="E78" i="13"/>
  <c r="AY66" i="1"/>
  <c r="AX66" i="1"/>
  <c r="BI325" i="12"/>
  <c r="BH325" i="12"/>
  <c r="BG325" i="12"/>
  <c r="BF325" i="12"/>
  <c r="T325" i="12"/>
  <c r="R325" i="12"/>
  <c r="P325" i="12"/>
  <c r="BK325" i="12"/>
  <c r="J325" i="12"/>
  <c r="BE325" i="12" s="1"/>
  <c r="BI324" i="12"/>
  <c r="BH324" i="12"/>
  <c r="BG324" i="12"/>
  <c r="BF324" i="12"/>
  <c r="T324" i="12"/>
  <c r="R324" i="12"/>
  <c r="P324" i="12"/>
  <c r="P323" i="12" s="1"/>
  <c r="BK324" i="12"/>
  <c r="BK323" i="12" s="1"/>
  <c r="J70" i="12" s="1"/>
  <c r="J324" i="12"/>
  <c r="BE324" i="12" s="1"/>
  <c r="BI322" i="12"/>
  <c r="BH322" i="12"/>
  <c r="BG322" i="12"/>
  <c r="BF322" i="12"/>
  <c r="J33" i="12" s="1"/>
  <c r="AW66" i="1" s="1"/>
  <c r="T322" i="12"/>
  <c r="T321" i="12" s="1"/>
  <c r="R322" i="12"/>
  <c r="R321" i="12" s="1"/>
  <c r="P322" i="12"/>
  <c r="P321" i="12" s="1"/>
  <c r="BK322" i="12"/>
  <c r="BK321" i="12" s="1"/>
  <c r="J321" i="12" s="1"/>
  <c r="J69" i="12" s="1"/>
  <c r="J322" i="12"/>
  <c r="BE322" i="12"/>
  <c r="BI316" i="12"/>
  <c r="BH316" i="12"/>
  <c r="BG316" i="12"/>
  <c r="BF316" i="12"/>
  <c r="T316" i="12"/>
  <c r="T315" i="12" s="1"/>
  <c r="R316" i="12"/>
  <c r="R315" i="12" s="1"/>
  <c r="P316" i="12"/>
  <c r="P315" i="12" s="1"/>
  <c r="BK316" i="12"/>
  <c r="BK315" i="12" s="1"/>
  <c r="J315" i="12" s="1"/>
  <c r="J68" i="12" s="1"/>
  <c r="J316" i="12"/>
  <c r="BE316" i="12" s="1"/>
  <c r="BI312" i="12"/>
  <c r="BH312" i="12"/>
  <c r="BG312" i="12"/>
  <c r="BF312" i="12"/>
  <c r="T312" i="12"/>
  <c r="R312" i="12"/>
  <c r="P312" i="12"/>
  <c r="BK312" i="12"/>
  <c r="J312" i="12"/>
  <c r="BE312" i="12" s="1"/>
  <c r="BI309" i="12"/>
  <c r="BH309" i="12"/>
  <c r="BG309" i="12"/>
  <c r="BF309" i="12"/>
  <c r="T309" i="12"/>
  <c r="R309" i="12"/>
  <c r="P309" i="12"/>
  <c r="BK309" i="12"/>
  <c r="J309" i="12"/>
  <c r="BE309" i="12" s="1"/>
  <c r="BI306" i="12"/>
  <c r="BH306" i="12"/>
  <c r="BG306" i="12"/>
  <c r="BF306" i="12"/>
  <c r="T306" i="12"/>
  <c r="R306" i="12"/>
  <c r="P306" i="12"/>
  <c r="BK306" i="12"/>
  <c r="BK305" i="12" s="1"/>
  <c r="J305" i="12" s="1"/>
  <c r="J67" i="12" s="1"/>
  <c r="J306" i="12"/>
  <c r="BE306" i="12" s="1"/>
  <c r="BI302" i="12"/>
  <c r="BH302" i="12"/>
  <c r="BG302" i="12"/>
  <c r="BF302" i="12"/>
  <c r="T302" i="12"/>
  <c r="R302" i="12"/>
  <c r="P302" i="12"/>
  <c r="BK302" i="12"/>
  <c r="J302" i="12"/>
  <c r="BE302" i="12" s="1"/>
  <c r="BI300" i="12"/>
  <c r="BH300" i="12"/>
  <c r="BG300" i="12"/>
  <c r="BF300" i="12"/>
  <c r="T300" i="12"/>
  <c r="R300" i="12"/>
  <c r="P300" i="12"/>
  <c r="BK300" i="12"/>
  <c r="J300" i="12"/>
  <c r="BE300" i="12" s="1"/>
  <c r="BI299" i="12"/>
  <c r="BH299" i="12"/>
  <c r="BG299" i="12"/>
  <c r="BF299" i="12"/>
  <c r="T299" i="12"/>
  <c r="R299" i="12"/>
  <c r="P299" i="12"/>
  <c r="BK299" i="12"/>
  <c r="J299" i="12"/>
  <c r="BE299" i="12" s="1"/>
  <c r="BI298" i="12"/>
  <c r="BH298" i="12"/>
  <c r="BG298" i="12"/>
  <c r="BF298" i="12"/>
  <c r="T298" i="12"/>
  <c r="R298" i="12"/>
  <c r="P298" i="12"/>
  <c r="BK298" i="12"/>
  <c r="J298" i="12"/>
  <c r="BE298" i="12" s="1"/>
  <c r="BI295" i="12"/>
  <c r="BH295" i="12"/>
  <c r="BG295" i="12"/>
  <c r="BF295" i="12"/>
  <c r="T295" i="12"/>
  <c r="R295" i="12"/>
  <c r="P295" i="12"/>
  <c r="BK295" i="12"/>
  <c r="J295" i="12"/>
  <c r="BE295" i="12"/>
  <c r="BI294" i="12"/>
  <c r="BH294" i="12"/>
  <c r="BG294" i="12"/>
  <c r="BF294" i="12"/>
  <c r="T294" i="12"/>
  <c r="R294" i="12"/>
  <c r="P294" i="12"/>
  <c r="BK294" i="12"/>
  <c r="J294" i="12"/>
  <c r="BE294" i="12" s="1"/>
  <c r="BI293" i="12"/>
  <c r="BH293" i="12"/>
  <c r="BG293" i="12"/>
  <c r="BF293" i="12"/>
  <c r="T293" i="12"/>
  <c r="R293" i="12"/>
  <c r="P293" i="12"/>
  <c r="BK293" i="12"/>
  <c r="J293" i="12"/>
  <c r="BE293" i="12"/>
  <c r="BI290" i="12"/>
  <c r="BH290" i="12"/>
  <c r="BG290" i="12"/>
  <c r="BF290" i="12"/>
  <c r="T290" i="12"/>
  <c r="R290" i="12"/>
  <c r="P290" i="12"/>
  <c r="BK290" i="12"/>
  <c r="J290" i="12"/>
  <c r="BE290" i="12" s="1"/>
  <c r="BI289" i="12"/>
  <c r="BH289" i="12"/>
  <c r="BG289" i="12"/>
  <c r="BF289" i="12"/>
  <c r="T289" i="12"/>
  <c r="R289" i="12"/>
  <c r="P289" i="12"/>
  <c r="BK289" i="12"/>
  <c r="J289" i="12"/>
  <c r="BE289" i="12" s="1"/>
  <c r="BI287" i="12"/>
  <c r="BH287" i="12"/>
  <c r="BG287" i="12"/>
  <c r="BF287" i="12"/>
  <c r="T287" i="12"/>
  <c r="R287" i="12"/>
  <c r="P287" i="12"/>
  <c r="BK287" i="12"/>
  <c r="J287" i="12"/>
  <c r="BE287" i="12" s="1"/>
  <c r="BI286" i="12"/>
  <c r="BH286" i="12"/>
  <c r="BG286" i="12"/>
  <c r="BF286" i="12"/>
  <c r="T286" i="12"/>
  <c r="R286" i="12"/>
  <c r="P286" i="12"/>
  <c r="BK286" i="12"/>
  <c r="J286" i="12"/>
  <c r="BE286" i="12" s="1"/>
  <c r="BI285" i="12"/>
  <c r="BH285" i="12"/>
  <c r="BG285" i="12"/>
  <c r="BF285" i="12"/>
  <c r="T285" i="12"/>
  <c r="R285" i="12"/>
  <c r="P285" i="12"/>
  <c r="BK285" i="12"/>
  <c r="J285" i="12"/>
  <c r="BE285" i="12" s="1"/>
  <c r="BI282" i="12"/>
  <c r="BH282" i="12"/>
  <c r="BG282" i="12"/>
  <c r="BF282" i="12"/>
  <c r="T282" i="12"/>
  <c r="R282" i="12"/>
  <c r="P282" i="12"/>
  <c r="BK282" i="12"/>
  <c r="J282" i="12"/>
  <c r="BE282" i="12"/>
  <c r="BI281" i="12"/>
  <c r="BH281" i="12"/>
  <c r="BG281" i="12"/>
  <c r="BF281" i="12"/>
  <c r="T281" i="12"/>
  <c r="R281" i="12"/>
  <c r="P281" i="12"/>
  <c r="BK281" i="12"/>
  <c r="J281" i="12"/>
  <c r="BE281" i="12" s="1"/>
  <c r="BI278" i="12"/>
  <c r="BH278" i="12"/>
  <c r="BG278" i="12"/>
  <c r="BF278" i="12"/>
  <c r="T278" i="12"/>
  <c r="R278" i="12"/>
  <c r="P278" i="12"/>
  <c r="BK278" i="12"/>
  <c r="J278" i="12"/>
  <c r="BE278" i="12"/>
  <c r="BI277" i="12"/>
  <c r="BH277" i="12"/>
  <c r="BG277" i="12"/>
  <c r="BF277" i="12"/>
  <c r="T277" i="12"/>
  <c r="R277" i="12"/>
  <c r="P277" i="12"/>
  <c r="BK277" i="12"/>
  <c r="J277" i="12"/>
  <c r="BE277" i="12" s="1"/>
  <c r="BI276" i="12"/>
  <c r="BH276" i="12"/>
  <c r="BG276" i="12"/>
  <c r="BF276" i="12"/>
  <c r="T276" i="12"/>
  <c r="R276" i="12"/>
  <c r="P276" i="12"/>
  <c r="BK276" i="12"/>
  <c r="J276" i="12"/>
  <c r="BE276" i="12"/>
  <c r="BI275" i="12"/>
  <c r="BH275" i="12"/>
  <c r="BG275" i="12"/>
  <c r="BF275" i="12"/>
  <c r="T275" i="12"/>
  <c r="R275" i="12"/>
  <c r="P275" i="12"/>
  <c r="BK275" i="12"/>
  <c r="J275" i="12"/>
  <c r="BE275" i="12" s="1"/>
  <c r="BI272" i="12"/>
  <c r="BH272" i="12"/>
  <c r="BG272" i="12"/>
  <c r="BF272" i="12"/>
  <c r="T272" i="12"/>
  <c r="R272" i="12"/>
  <c r="P272" i="12"/>
  <c r="BK272" i="12"/>
  <c r="J272" i="12"/>
  <c r="BE272" i="12" s="1"/>
  <c r="BI269" i="12"/>
  <c r="BH269" i="12"/>
  <c r="BG269" i="12"/>
  <c r="BF269" i="12"/>
  <c r="T269" i="12"/>
  <c r="R269" i="12"/>
  <c r="P269" i="12"/>
  <c r="BK269" i="12"/>
  <c r="J269" i="12"/>
  <c r="BE269" i="12" s="1"/>
  <c r="BI268" i="12"/>
  <c r="BH268" i="12"/>
  <c r="BG268" i="12"/>
  <c r="BF268" i="12"/>
  <c r="T268" i="12"/>
  <c r="R268" i="12"/>
  <c r="P268" i="12"/>
  <c r="BK268" i="12"/>
  <c r="J268" i="12"/>
  <c r="BE268" i="12"/>
  <c r="BI267" i="12"/>
  <c r="BH267" i="12"/>
  <c r="BG267" i="12"/>
  <c r="BF267" i="12"/>
  <c r="T267" i="12"/>
  <c r="R267" i="12"/>
  <c r="P267" i="12"/>
  <c r="BK267" i="12"/>
  <c r="J267" i="12"/>
  <c r="BE267" i="12" s="1"/>
  <c r="BI266" i="12"/>
  <c r="BH266" i="12"/>
  <c r="BG266" i="12"/>
  <c r="BF266" i="12"/>
  <c r="T266" i="12"/>
  <c r="R266" i="12"/>
  <c r="P266" i="12"/>
  <c r="BK266" i="12"/>
  <c r="J266" i="12"/>
  <c r="BE266" i="12"/>
  <c r="BI265" i="12"/>
  <c r="BH265" i="12"/>
  <c r="BG265" i="12"/>
  <c r="BF265" i="12"/>
  <c r="T265" i="12"/>
  <c r="R265" i="12"/>
  <c r="P265" i="12"/>
  <c r="BK265" i="12"/>
  <c r="J265" i="12"/>
  <c r="BE265" i="12" s="1"/>
  <c r="BI262" i="12"/>
  <c r="BH262" i="12"/>
  <c r="BG262" i="12"/>
  <c r="BF262" i="12"/>
  <c r="T262" i="12"/>
  <c r="R262" i="12"/>
  <c r="P262" i="12"/>
  <c r="BK262" i="12"/>
  <c r="J262" i="12"/>
  <c r="BE262" i="12" s="1"/>
  <c r="BI258" i="12"/>
  <c r="BH258" i="12"/>
  <c r="BG258" i="12"/>
  <c r="BF258" i="12"/>
  <c r="T258" i="12"/>
  <c r="R258" i="12"/>
  <c r="P258" i="12"/>
  <c r="BK258" i="12"/>
  <c r="J258" i="12"/>
  <c r="BE258" i="12" s="1"/>
  <c r="BI257" i="12"/>
  <c r="BH257" i="12"/>
  <c r="BG257" i="12"/>
  <c r="BF257" i="12"/>
  <c r="T257" i="12"/>
  <c r="R257" i="12"/>
  <c r="P257" i="12"/>
  <c r="BK257" i="12"/>
  <c r="J257" i="12"/>
  <c r="BE257" i="12" s="1"/>
  <c r="BI254" i="12"/>
  <c r="BH254" i="12"/>
  <c r="BG254" i="12"/>
  <c r="BF254" i="12"/>
  <c r="T254" i="12"/>
  <c r="R254" i="12"/>
  <c r="P254" i="12"/>
  <c r="BK254" i="12"/>
  <c r="J254" i="12"/>
  <c r="BE254" i="12" s="1"/>
  <c r="BI253" i="12"/>
  <c r="BH253" i="12"/>
  <c r="BG253" i="12"/>
  <c r="BF253" i="12"/>
  <c r="T253" i="12"/>
  <c r="R253" i="12"/>
  <c r="P253" i="12"/>
  <c r="BK253" i="12"/>
  <c r="J253" i="12"/>
  <c r="BE253" i="12"/>
  <c r="BI250" i="12"/>
  <c r="BH250" i="12"/>
  <c r="BG250" i="12"/>
  <c r="BF250" i="12"/>
  <c r="T250" i="12"/>
  <c r="R250" i="12"/>
  <c r="P250" i="12"/>
  <c r="BK250" i="12"/>
  <c r="J250" i="12"/>
  <c r="BE250" i="12" s="1"/>
  <c r="BI249" i="12"/>
  <c r="BH249" i="12"/>
  <c r="BG249" i="12"/>
  <c r="BF249" i="12"/>
  <c r="T249" i="12"/>
  <c r="R249" i="12"/>
  <c r="P249" i="12"/>
  <c r="BK249" i="12"/>
  <c r="J249" i="12"/>
  <c r="BE249" i="12"/>
  <c r="BI246" i="12"/>
  <c r="BH246" i="12"/>
  <c r="BG246" i="12"/>
  <c r="BF246" i="12"/>
  <c r="T246" i="12"/>
  <c r="R246" i="12"/>
  <c r="P246" i="12"/>
  <c r="BK246" i="12"/>
  <c r="J246" i="12"/>
  <c r="BE246" i="12" s="1"/>
  <c r="BI245" i="12"/>
  <c r="BH245" i="12"/>
  <c r="BG245" i="12"/>
  <c r="BF245" i="12"/>
  <c r="T245" i="12"/>
  <c r="R245" i="12"/>
  <c r="P245" i="12"/>
  <c r="BK245" i="12"/>
  <c r="J245" i="12"/>
  <c r="BE245" i="12" s="1"/>
  <c r="BI242" i="12"/>
  <c r="BH242" i="12"/>
  <c r="BG242" i="12"/>
  <c r="BF242" i="12"/>
  <c r="T242" i="12"/>
  <c r="R242" i="12"/>
  <c r="P242" i="12"/>
  <c r="BK242" i="12"/>
  <c r="J242" i="12"/>
  <c r="BE242" i="12" s="1"/>
  <c r="BI241" i="12"/>
  <c r="BH241" i="12"/>
  <c r="BG241" i="12"/>
  <c r="BF241" i="12"/>
  <c r="T241" i="12"/>
  <c r="R241" i="12"/>
  <c r="P241" i="12"/>
  <c r="BK241" i="12"/>
  <c r="J241" i="12"/>
  <c r="BE241" i="12" s="1"/>
  <c r="BI240" i="12"/>
  <c r="BH240" i="12"/>
  <c r="BG240" i="12"/>
  <c r="BF240" i="12"/>
  <c r="T240" i="12"/>
  <c r="R240" i="12"/>
  <c r="P240" i="12"/>
  <c r="BK240" i="12"/>
  <c r="J240" i="12"/>
  <c r="BE240" i="12" s="1"/>
  <c r="BI237" i="12"/>
  <c r="BH237" i="12"/>
  <c r="BG237" i="12"/>
  <c r="BF237" i="12"/>
  <c r="T237" i="12"/>
  <c r="R237" i="12"/>
  <c r="P237" i="12"/>
  <c r="BK237" i="12"/>
  <c r="J237" i="12"/>
  <c r="BE237" i="12"/>
  <c r="BI236" i="12"/>
  <c r="BH236" i="12"/>
  <c r="BG236" i="12"/>
  <c r="BF236" i="12"/>
  <c r="T236" i="12"/>
  <c r="R236" i="12"/>
  <c r="P236" i="12"/>
  <c r="BK236" i="12"/>
  <c r="J236" i="12"/>
  <c r="BE236" i="12" s="1"/>
  <c r="BI233" i="12"/>
  <c r="BH233" i="12"/>
  <c r="BG233" i="12"/>
  <c r="BF233" i="12"/>
  <c r="T233" i="12"/>
  <c r="R233" i="12"/>
  <c r="P233" i="12"/>
  <c r="BK233" i="12"/>
  <c r="J233" i="12"/>
  <c r="BE233" i="12"/>
  <c r="BI232" i="12"/>
  <c r="BH232" i="12"/>
  <c r="BG232" i="12"/>
  <c r="BF232" i="12"/>
  <c r="T232" i="12"/>
  <c r="R232" i="12"/>
  <c r="P232" i="12"/>
  <c r="BK232" i="12"/>
  <c r="J232" i="12"/>
  <c r="BE232" i="12" s="1"/>
  <c r="BI231" i="12"/>
  <c r="BH231" i="12"/>
  <c r="BG231" i="12"/>
  <c r="BF231" i="12"/>
  <c r="T231" i="12"/>
  <c r="R231" i="12"/>
  <c r="P231" i="12"/>
  <c r="BK231" i="12"/>
  <c r="BK221" i="12" s="1"/>
  <c r="J221" i="12" s="1"/>
  <c r="J66" i="12" s="1"/>
  <c r="J231" i="12"/>
  <c r="BE231" i="12" s="1"/>
  <c r="BI228" i="12"/>
  <c r="BH228" i="12"/>
  <c r="BG228" i="12"/>
  <c r="BF228" i="12"/>
  <c r="T228" i="12"/>
  <c r="R228" i="12"/>
  <c r="P228" i="12"/>
  <c r="BK228" i="12"/>
  <c r="J228" i="12"/>
  <c r="BE228" i="12" s="1"/>
  <c r="BI225" i="12"/>
  <c r="BH225" i="12"/>
  <c r="BG225" i="12"/>
  <c r="BF225" i="12"/>
  <c r="T225" i="12"/>
  <c r="R225" i="12"/>
  <c r="P225" i="12"/>
  <c r="BK225" i="12"/>
  <c r="J225" i="12"/>
  <c r="BE225" i="12" s="1"/>
  <c r="BI222" i="12"/>
  <c r="BH222" i="12"/>
  <c r="BG222" i="12"/>
  <c r="BF222" i="12"/>
  <c r="T222" i="12"/>
  <c r="R222" i="12"/>
  <c r="R221" i="12"/>
  <c r="P222" i="12"/>
  <c r="BK222" i="12"/>
  <c r="J222" i="12"/>
  <c r="BE222" i="12" s="1"/>
  <c r="BI218" i="12"/>
  <c r="BH218" i="12"/>
  <c r="BG218" i="12"/>
  <c r="BF218" i="12"/>
  <c r="T218" i="12"/>
  <c r="R218" i="12"/>
  <c r="P218" i="12"/>
  <c r="BK218" i="12"/>
  <c r="J218" i="12"/>
  <c r="BE218" i="12" s="1"/>
  <c r="BI215" i="12"/>
  <c r="BH215" i="12"/>
  <c r="BG215" i="12"/>
  <c r="BF215" i="12"/>
  <c r="T215" i="12"/>
  <c r="R215" i="12"/>
  <c r="P215" i="12"/>
  <c r="BK215" i="12"/>
  <c r="J215" i="12"/>
  <c r="BE215" i="12"/>
  <c r="BI212" i="12"/>
  <c r="BH212" i="12"/>
  <c r="BG212" i="12"/>
  <c r="BF212" i="12"/>
  <c r="T212" i="12"/>
  <c r="R212" i="12"/>
  <c r="P212" i="12"/>
  <c r="BK212" i="12"/>
  <c r="J212" i="12"/>
  <c r="BE212" i="12" s="1"/>
  <c r="BI209" i="12"/>
  <c r="BH209" i="12"/>
  <c r="BG209" i="12"/>
  <c r="BF209" i="12"/>
  <c r="T209" i="12"/>
  <c r="R209" i="12"/>
  <c r="P209" i="12"/>
  <c r="BK209" i="12"/>
  <c r="J209" i="12"/>
  <c r="BE209" i="12" s="1"/>
  <c r="BI206" i="12"/>
  <c r="BH206" i="12"/>
  <c r="BG206" i="12"/>
  <c r="BF206" i="12"/>
  <c r="T206" i="12"/>
  <c r="R206" i="12"/>
  <c r="P206" i="12"/>
  <c r="BK206" i="12"/>
  <c r="J206" i="12"/>
  <c r="BE206" i="12" s="1"/>
  <c r="BI203" i="12"/>
  <c r="BH203" i="12"/>
  <c r="BG203" i="12"/>
  <c r="BF203" i="12"/>
  <c r="T203" i="12"/>
  <c r="R203" i="12"/>
  <c r="P203" i="12"/>
  <c r="BK203" i="12"/>
  <c r="J203" i="12"/>
  <c r="BE203" i="12" s="1"/>
  <c r="BI199" i="12"/>
  <c r="BH199" i="12"/>
  <c r="BG199" i="12"/>
  <c r="BF199" i="12"/>
  <c r="T199" i="12"/>
  <c r="R199" i="12"/>
  <c r="P199" i="12"/>
  <c r="BK199" i="12"/>
  <c r="J199" i="12"/>
  <c r="BE199" i="12" s="1"/>
  <c r="BI196" i="12"/>
  <c r="BH196" i="12"/>
  <c r="BG196" i="12"/>
  <c r="BF196" i="12"/>
  <c r="T196" i="12"/>
  <c r="R196" i="12"/>
  <c r="P196" i="12"/>
  <c r="BK196" i="12"/>
  <c r="BK195" i="12" s="1"/>
  <c r="J195" i="12" s="1"/>
  <c r="J65" i="12" s="1"/>
  <c r="J196" i="12"/>
  <c r="BE196" i="12"/>
  <c r="BI189" i="12"/>
  <c r="BH189" i="12"/>
  <c r="BG189" i="12"/>
  <c r="BF189" i="12"/>
  <c r="T189" i="12"/>
  <c r="R189" i="12"/>
  <c r="P189" i="12"/>
  <c r="BK189" i="12"/>
  <c r="J189" i="12"/>
  <c r="BE189" i="12" s="1"/>
  <c r="BI188" i="12"/>
  <c r="BH188" i="12"/>
  <c r="BG188" i="12"/>
  <c r="BF188" i="12"/>
  <c r="T188" i="12"/>
  <c r="R188" i="12"/>
  <c r="P188" i="12"/>
  <c r="BK188" i="12"/>
  <c r="J188" i="12"/>
  <c r="BE188" i="12" s="1"/>
  <c r="BI186" i="12"/>
  <c r="BH186" i="12"/>
  <c r="BG186" i="12"/>
  <c r="BF186" i="12"/>
  <c r="T186" i="12"/>
  <c r="R186" i="12"/>
  <c r="P186" i="12"/>
  <c r="BK186" i="12"/>
  <c r="J186" i="12"/>
  <c r="BE186" i="12" s="1"/>
  <c r="BI182" i="12"/>
  <c r="BH182" i="12"/>
  <c r="BG182" i="12"/>
  <c r="BF182" i="12"/>
  <c r="T182" i="12"/>
  <c r="R182" i="12"/>
  <c r="P182" i="12"/>
  <c r="BK182" i="12"/>
  <c r="J182" i="12"/>
  <c r="BE182" i="12" s="1"/>
  <c r="BI179" i="12"/>
  <c r="BH179" i="12"/>
  <c r="BG179" i="12"/>
  <c r="BF179" i="12"/>
  <c r="T179" i="12"/>
  <c r="R179" i="12"/>
  <c r="P179" i="12"/>
  <c r="BK179" i="12"/>
  <c r="J179" i="12"/>
  <c r="BE179" i="12" s="1"/>
  <c r="BI176" i="12"/>
  <c r="BH176" i="12"/>
  <c r="BG176" i="12"/>
  <c r="BF176" i="12"/>
  <c r="T176" i="12"/>
  <c r="R176" i="12"/>
  <c r="P176" i="12"/>
  <c r="BK176" i="12"/>
  <c r="J176" i="12"/>
  <c r="BE176" i="12" s="1"/>
  <c r="BI173" i="12"/>
  <c r="BH173" i="12"/>
  <c r="BG173" i="12"/>
  <c r="BF173" i="12"/>
  <c r="T173" i="12"/>
  <c r="R173" i="12"/>
  <c r="R172" i="12" s="1"/>
  <c r="P173" i="12"/>
  <c r="BK173" i="12"/>
  <c r="J173" i="12"/>
  <c r="BE173" i="12"/>
  <c r="BI169" i="12"/>
  <c r="BH169" i="12"/>
  <c r="BG169" i="12"/>
  <c r="BF169" i="12"/>
  <c r="T169" i="12"/>
  <c r="R169" i="12"/>
  <c r="P169" i="12"/>
  <c r="BK169" i="12"/>
  <c r="J169" i="12"/>
  <c r="BE169" i="12" s="1"/>
  <c r="BI165" i="12"/>
  <c r="BH165" i="12"/>
  <c r="BG165" i="12"/>
  <c r="BF165" i="12"/>
  <c r="T165" i="12"/>
  <c r="R165" i="12"/>
  <c r="P165" i="12"/>
  <c r="BK165" i="12"/>
  <c r="J165" i="12"/>
  <c r="BE165" i="12" s="1"/>
  <c r="BI164" i="12"/>
  <c r="BH164" i="12"/>
  <c r="BG164" i="12"/>
  <c r="BF164" i="12"/>
  <c r="T164" i="12"/>
  <c r="R164" i="12"/>
  <c r="P164" i="12"/>
  <c r="BK164" i="12"/>
  <c r="J164" i="12"/>
  <c r="BE164" i="12" s="1"/>
  <c r="BI161" i="12"/>
  <c r="BH161" i="12"/>
  <c r="BG161" i="12"/>
  <c r="BF161" i="12"/>
  <c r="T161" i="12"/>
  <c r="R161" i="12"/>
  <c r="P161" i="12"/>
  <c r="BK161" i="12"/>
  <c r="J161" i="12"/>
  <c r="BE161" i="12" s="1"/>
  <c r="BI155" i="12"/>
  <c r="BH155" i="12"/>
  <c r="BG155" i="12"/>
  <c r="BF155" i="12"/>
  <c r="T155" i="12"/>
  <c r="R155" i="12"/>
  <c r="P155" i="12"/>
  <c r="BK155" i="12"/>
  <c r="J155" i="12"/>
  <c r="BE155" i="12" s="1"/>
  <c r="BI149" i="12"/>
  <c r="BH149" i="12"/>
  <c r="BG149" i="12"/>
  <c r="BF149" i="12"/>
  <c r="T149" i="12"/>
  <c r="R149" i="12"/>
  <c r="P149" i="12"/>
  <c r="BK149" i="12"/>
  <c r="J149" i="12"/>
  <c r="BE149" i="12" s="1"/>
  <c r="BI142" i="12"/>
  <c r="BH142" i="12"/>
  <c r="BG142" i="12"/>
  <c r="BF142" i="12"/>
  <c r="T142" i="12"/>
  <c r="R142" i="12"/>
  <c r="P142" i="12"/>
  <c r="BK142" i="12"/>
  <c r="J142" i="12"/>
  <c r="BE142" i="12" s="1"/>
  <c r="BI138" i="12"/>
  <c r="BH138" i="12"/>
  <c r="BG138" i="12"/>
  <c r="BF138" i="12"/>
  <c r="T138" i="12"/>
  <c r="R138" i="12"/>
  <c r="P138" i="12"/>
  <c r="BK138" i="12"/>
  <c r="J138" i="12"/>
  <c r="BE138" i="12" s="1"/>
  <c r="BI136" i="12"/>
  <c r="BH136" i="12"/>
  <c r="BG136" i="12"/>
  <c r="BF136" i="12"/>
  <c r="T136" i="12"/>
  <c r="R136" i="12"/>
  <c r="P136" i="12"/>
  <c r="BK136" i="12"/>
  <c r="J136" i="12"/>
  <c r="BE136" i="12" s="1"/>
  <c r="BI133" i="12"/>
  <c r="BH133" i="12"/>
  <c r="BG133" i="12"/>
  <c r="BF133" i="12"/>
  <c r="T133" i="12"/>
  <c r="R133" i="12"/>
  <c r="P133" i="12"/>
  <c r="BK133" i="12"/>
  <c r="J133" i="12"/>
  <c r="BE133" i="12" s="1"/>
  <c r="BI130" i="12"/>
  <c r="BH130" i="12"/>
  <c r="BG130" i="12"/>
  <c r="BF130" i="12"/>
  <c r="T130" i="12"/>
  <c r="R130" i="12"/>
  <c r="P130" i="12"/>
  <c r="BK130" i="12"/>
  <c r="J130" i="12"/>
  <c r="BE130" i="12" s="1"/>
  <c r="BI122" i="12"/>
  <c r="BH122" i="12"/>
  <c r="BG122" i="12"/>
  <c r="BF122" i="12"/>
  <c r="T122" i="12"/>
  <c r="R122" i="12"/>
  <c r="P122" i="12"/>
  <c r="BK122" i="12"/>
  <c r="J122" i="12"/>
  <c r="BE122" i="12" s="1"/>
  <c r="BI118" i="12"/>
  <c r="BH118" i="12"/>
  <c r="BG118" i="12"/>
  <c r="BF118" i="12"/>
  <c r="T118" i="12"/>
  <c r="R118" i="12"/>
  <c r="P118" i="12"/>
  <c r="BK118" i="12"/>
  <c r="J118" i="12"/>
  <c r="BE118" i="12" s="1"/>
  <c r="BI116" i="12"/>
  <c r="BH116" i="12"/>
  <c r="BG116" i="12"/>
  <c r="BF116" i="12"/>
  <c r="T116" i="12"/>
  <c r="R116" i="12"/>
  <c r="P116" i="12"/>
  <c r="BK116" i="12"/>
  <c r="J116" i="12"/>
  <c r="BE116" i="12" s="1"/>
  <c r="BI113" i="12"/>
  <c r="BH113" i="12"/>
  <c r="BG113" i="12"/>
  <c r="BF113" i="12"/>
  <c r="T113" i="12"/>
  <c r="R113" i="12"/>
  <c r="P113" i="12"/>
  <c r="BK113" i="12"/>
  <c r="J113" i="12"/>
  <c r="BE113" i="12" s="1"/>
  <c r="BI110" i="12"/>
  <c r="BH110" i="12"/>
  <c r="BG110" i="12"/>
  <c r="BF110" i="12"/>
  <c r="T110" i="12"/>
  <c r="R110" i="12"/>
  <c r="P110" i="12"/>
  <c r="BK110" i="12"/>
  <c r="J110" i="12"/>
  <c r="BE110" i="12" s="1"/>
  <c r="BI107" i="12"/>
  <c r="BH107" i="12"/>
  <c r="BG107" i="12"/>
  <c r="BF107" i="12"/>
  <c r="T107" i="12"/>
  <c r="R107" i="12"/>
  <c r="P107" i="12"/>
  <c r="BK107" i="12"/>
  <c r="J107" i="12"/>
  <c r="BE107" i="12" s="1"/>
  <c r="BI100" i="12"/>
  <c r="BH100" i="12"/>
  <c r="BG100" i="12"/>
  <c r="BF100" i="12"/>
  <c r="T100" i="12"/>
  <c r="R100" i="12"/>
  <c r="P100" i="12"/>
  <c r="BK100" i="12"/>
  <c r="J100" i="12"/>
  <c r="BE100" i="12" s="1"/>
  <c r="BI95" i="12"/>
  <c r="BH95" i="12"/>
  <c r="F35" i="12" s="1"/>
  <c r="BC66" i="1" s="1"/>
  <c r="BG95" i="12"/>
  <c r="BF95" i="12"/>
  <c r="T95" i="12"/>
  <c r="R95" i="12"/>
  <c r="P95" i="12"/>
  <c r="BK95" i="12"/>
  <c r="BK94" i="12" s="1"/>
  <c r="J95" i="12"/>
  <c r="BE95" i="12" s="1"/>
  <c r="J88" i="12"/>
  <c r="F88" i="12"/>
  <c r="F86" i="12"/>
  <c r="E84" i="12"/>
  <c r="J55" i="12"/>
  <c r="F55" i="12"/>
  <c r="F53" i="12"/>
  <c r="E51" i="12"/>
  <c r="J20" i="12"/>
  <c r="E20" i="12"/>
  <c r="F56" i="12" s="1"/>
  <c r="F89" i="12"/>
  <c r="J19" i="12"/>
  <c r="J14" i="12"/>
  <c r="J53" i="12" s="1"/>
  <c r="J86" i="12"/>
  <c r="E7" i="12"/>
  <c r="AY65" i="1"/>
  <c r="AX65" i="1"/>
  <c r="BI116" i="11"/>
  <c r="BH116" i="11"/>
  <c r="BG116" i="11"/>
  <c r="BF116" i="11"/>
  <c r="T116" i="11"/>
  <c r="R116" i="11"/>
  <c r="P116" i="11"/>
  <c r="BK116" i="11"/>
  <c r="BK114" i="11" s="1"/>
  <c r="J114" i="11" s="1"/>
  <c r="J65" i="11" s="1"/>
  <c r="J116" i="11"/>
  <c r="BE116" i="11"/>
  <c r="BI115" i="11"/>
  <c r="BH115" i="11"/>
  <c r="BG115" i="11"/>
  <c r="BF115" i="11"/>
  <c r="T115" i="11"/>
  <c r="T114" i="11"/>
  <c r="R115" i="11"/>
  <c r="R114" i="11"/>
  <c r="P115" i="11"/>
  <c r="P114" i="11"/>
  <c r="BK115" i="11"/>
  <c r="J115" i="11"/>
  <c r="BE115" i="11" s="1"/>
  <c r="BI113" i="11"/>
  <c r="BH113" i="11"/>
  <c r="BG113" i="11"/>
  <c r="BF113" i="11"/>
  <c r="T113" i="11"/>
  <c r="T112" i="11"/>
  <c r="R113" i="11"/>
  <c r="R112" i="11"/>
  <c r="P113" i="11"/>
  <c r="P112" i="11"/>
  <c r="BK113" i="11"/>
  <c r="BK112" i="11"/>
  <c r="J112" i="11" s="1"/>
  <c r="J64" i="11" s="1"/>
  <c r="J113" i="11"/>
  <c r="BE113" i="11" s="1"/>
  <c r="BI111" i="11"/>
  <c r="BH111" i="11"/>
  <c r="BG111" i="11"/>
  <c r="BF111" i="11"/>
  <c r="T111" i="11"/>
  <c r="R111" i="11"/>
  <c r="P111" i="11"/>
  <c r="BK111" i="11"/>
  <c r="J111" i="11"/>
  <c r="BE111" i="11"/>
  <c r="BI110" i="11"/>
  <c r="BH110" i="11"/>
  <c r="BG110" i="11"/>
  <c r="BF110" i="11"/>
  <c r="T110" i="11"/>
  <c r="R110" i="11"/>
  <c r="P110" i="11"/>
  <c r="BK110" i="11"/>
  <c r="J110" i="11"/>
  <c r="BE110" i="11"/>
  <c r="BI105" i="11"/>
  <c r="BH105" i="11"/>
  <c r="BG105" i="11"/>
  <c r="BF105" i="11"/>
  <c r="T105" i="11"/>
  <c r="R105" i="11"/>
  <c r="P105" i="11"/>
  <c r="BK105" i="11"/>
  <c r="J105" i="11"/>
  <c r="BE105" i="11"/>
  <c r="BI100" i="11"/>
  <c r="BH100" i="11"/>
  <c r="BG100" i="11"/>
  <c r="BF100" i="11"/>
  <c r="T100" i="11"/>
  <c r="T99" i="11"/>
  <c r="R100" i="11"/>
  <c r="R99" i="11"/>
  <c r="P100" i="11"/>
  <c r="P99" i="11"/>
  <c r="BK100" i="11"/>
  <c r="BK99" i="11"/>
  <c r="J99" i="11" s="1"/>
  <c r="J63" i="11" s="1"/>
  <c r="J100" i="11"/>
  <c r="BE100" i="11" s="1"/>
  <c r="BI95" i="11"/>
  <c r="BH95" i="11"/>
  <c r="BG95" i="11"/>
  <c r="BF95" i="11"/>
  <c r="T95" i="11"/>
  <c r="R95" i="11"/>
  <c r="P95" i="11"/>
  <c r="BK95" i="11"/>
  <c r="J95" i="11"/>
  <c r="BE95" i="11"/>
  <c r="BI94" i="11"/>
  <c r="BH94" i="11"/>
  <c r="BG94" i="11"/>
  <c r="BF94" i="11"/>
  <c r="T94" i="11"/>
  <c r="R94" i="11"/>
  <c r="R89" i="11" s="1"/>
  <c r="P94" i="11"/>
  <c r="BK94" i="11"/>
  <c r="J94" i="11"/>
  <c r="BE94" i="11"/>
  <c r="BI91" i="11"/>
  <c r="BH91" i="11"/>
  <c r="BG91" i="11"/>
  <c r="BF91" i="11"/>
  <c r="T91" i="11"/>
  <c r="R91" i="11"/>
  <c r="P91" i="11"/>
  <c r="BK91" i="11"/>
  <c r="J91" i="11"/>
  <c r="BE91" i="11"/>
  <c r="BI90" i="11"/>
  <c r="F36" i="11"/>
  <c r="BD65" i="1" s="1"/>
  <c r="BH90" i="11"/>
  <c r="BG90" i="11"/>
  <c r="F34" i="11"/>
  <c r="BB65" i="1" s="1"/>
  <c r="BF90" i="11"/>
  <c r="T90" i="11"/>
  <c r="T89" i="11"/>
  <c r="R90" i="11"/>
  <c r="P90" i="11"/>
  <c r="P89" i="11"/>
  <c r="P88" i="11" s="1"/>
  <c r="P87" i="11"/>
  <c r="AU65" i="1" s="1"/>
  <c r="BK90" i="11"/>
  <c r="BK89" i="11" s="1"/>
  <c r="J89" i="11" s="1"/>
  <c r="J62" i="11" s="1"/>
  <c r="J90" i="11"/>
  <c r="BE90" i="11" s="1"/>
  <c r="J83" i="11"/>
  <c r="F83" i="11"/>
  <c r="F81" i="11"/>
  <c r="E79" i="11"/>
  <c r="J55" i="11"/>
  <c r="F55" i="11"/>
  <c r="F53" i="11"/>
  <c r="E51" i="11"/>
  <c r="J20" i="11"/>
  <c r="E20" i="11"/>
  <c r="F84" i="11" s="1"/>
  <c r="F56" i="11"/>
  <c r="J19" i="11"/>
  <c r="J14" i="11"/>
  <c r="J81" i="11" s="1"/>
  <c r="J53" i="11"/>
  <c r="E7" i="11"/>
  <c r="E75" i="11" s="1"/>
  <c r="E47" i="11"/>
  <c r="AY64" i="1"/>
  <c r="AX64" i="1"/>
  <c r="BI480" i="10"/>
  <c r="BH480" i="10"/>
  <c r="BG480" i="10"/>
  <c r="BF480" i="10"/>
  <c r="T480" i="10"/>
  <c r="T479" i="10" s="1"/>
  <c r="R480" i="10"/>
  <c r="R479" i="10" s="1"/>
  <c r="P480" i="10"/>
  <c r="P479" i="10" s="1"/>
  <c r="BK480" i="10"/>
  <c r="BK479" i="10" s="1"/>
  <c r="J479" i="10" s="1"/>
  <c r="J74" i="10" s="1"/>
  <c r="J480" i="10"/>
  <c r="BE480" i="10" s="1"/>
  <c r="BI478" i="10"/>
  <c r="BH478" i="10"/>
  <c r="BG478" i="10"/>
  <c r="BF478" i="10"/>
  <c r="T478" i="10"/>
  <c r="R478" i="10"/>
  <c r="P478" i="10"/>
  <c r="BK478" i="10"/>
  <c r="J478" i="10"/>
  <c r="BE478" i="10" s="1"/>
  <c r="BI477" i="10"/>
  <c r="BH477" i="10"/>
  <c r="BG477" i="10"/>
  <c r="BF477" i="10"/>
  <c r="T477" i="10"/>
  <c r="R477" i="10"/>
  <c r="P477" i="10"/>
  <c r="BK477" i="10"/>
  <c r="J477" i="10"/>
  <c r="BE477" i="10" s="1"/>
  <c r="BI476" i="10"/>
  <c r="BH476" i="10"/>
  <c r="BG476" i="10"/>
  <c r="BF476" i="10"/>
  <c r="T476" i="10"/>
  <c r="R476" i="10"/>
  <c r="P476" i="10"/>
  <c r="BK476" i="10"/>
  <c r="J476" i="10"/>
  <c r="BE476" i="10" s="1"/>
  <c r="BI475" i="10"/>
  <c r="BH475" i="10"/>
  <c r="BG475" i="10"/>
  <c r="BF475" i="10"/>
  <c r="T475" i="10"/>
  <c r="R475" i="10"/>
  <c r="P475" i="10"/>
  <c r="BK475" i="10"/>
  <c r="J475" i="10"/>
  <c r="BE475" i="10" s="1"/>
  <c r="BI469" i="10"/>
  <c r="BH469" i="10"/>
  <c r="BG469" i="10"/>
  <c r="BF469" i="10"/>
  <c r="T469" i="10"/>
  <c r="R469" i="10"/>
  <c r="P469" i="10"/>
  <c r="BK469" i="10"/>
  <c r="J469" i="10"/>
  <c r="BE469" i="10" s="1"/>
  <c r="BI467" i="10"/>
  <c r="BH467" i="10"/>
  <c r="BG467" i="10"/>
  <c r="BF467" i="10"/>
  <c r="T467" i="10"/>
  <c r="R467" i="10"/>
  <c r="P467" i="10"/>
  <c r="BK467" i="10"/>
  <c r="J467" i="10"/>
  <c r="BE467" i="10" s="1"/>
  <c r="BI464" i="10"/>
  <c r="BH464" i="10"/>
  <c r="BG464" i="10"/>
  <c r="BF464" i="10"/>
  <c r="T464" i="10"/>
  <c r="R464" i="10"/>
  <c r="P464" i="10"/>
  <c r="BK464" i="10"/>
  <c r="J464" i="10"/>
  <c r="BE464" i="10" s="1"/>
  <c r="BI457" i="10"/>
  <c r="BH457" i="10"/>
  <c r="BG457" i="10"/>
  <c r="BF457" i="10"/>
  <c r="T457" i="10"/>
  <c r="R457" i="10"/>
  <c r="P457" i="10"/>
  <c r="BK457" i="10"/>
  <c r="J457" i="10"/>
  <c r="BE457" i="10" s="1"/>
  <c r="BI454" i="10"/>
  <c r="BH454" i="10"/>
  <c r="BG454" i="10"/>
  <c r="BF454" i="10"/>
  <c r="T454" i="10"/>
  <c r="T453" i="10" s="1"/>
  <c r="R454" i="10"/>
  <c r="R453" i="10" s="1"/>
  <c r="P454" i="10"/>
  <c r="P453" i="10" s="1"/>
  <c r="BK454" i="10"/>
  <c r="BK453" i="10" s="1"/>
  <c r="J453" i="10" s="1"/>
  <c r="J70" i="10" s="1"/>
  <c r="J454" i="10"/>
  <c r="BE454" i="10" s="1"/>
  <c r="BI447" i="10"/>
  <c r="BH447" i="10"/>
  <c r="BG447" i="10"/>
  <c r="BF447" i="10"/>
  <c r="T447" i="10"/>
  <c r="T446" i="10" s="1"/>
  <c r="R447" i="10"/>
  <c r="R446" i="10" s="1"/>
  <c r="P447" i="10"/>
  <c r="P446" i="10" s="1"/>
  <c r="BK447" i="10"/>
  <c r="BK446" i="10" s="1"/>
  <c r="J446" i="10" s="1"/>
  <c r="J69" i="10" s="1"/>
  <c r="J447" i="10"/>
  <c r="BE447" i="10" s="1"/>
  <c r="BI445" i="10"/>
  <c r="BH445" i="10"/>
  <c r="BG445" i="10"/>
  <c r="BF445" i="10"/>
  <c r="T445" i="10"/>
  <c r="R445" i="10"/>
  <c r="P445" i="10"/>
  <c r="BK445" i="10"/>
  <c r="J445" i="10"/>
  <c r="BE445" i="10" s="1"/>
  <c r="BI443" i="10"/>
  <c r="BH443" i="10"/>
  <c r="BG443" i="10"/>
  <c r="BF443" i="10"/>
  <c r="T443" i="10"/>
  <c r="R443" i="10"/>
  <c r="P443" i="10"/>
  <c r="BK443" i="10"/>
  <c r="J443" i="10"/>
  <c r="BE443" i="10" s="1"/>
  <c r="BI438" i="10"/>
  <c r="BH438" i="10"/>
  <c r="BG438" i="10"/>
  <c r="BF438" i="10"/>
  <c r="T438" i="10"/>
  <c r="R438" i="10"/>
  <c r="P438" i="10"/>
  <c r="BK438" i="10"/>
  <c r="J438" i="10"/>
  <c r="BE438" i="10" s="1"/>
  <c r="BI433" i="10"/>
  <c r="BH433" i="10"/>
  <c r="BG433" i="10"/>
  <c r="BF433" i="10"/>
  <c r="T433" i="10"/>
  <c r="R433" i="10"/>
  <c r="P433" i="10"/>
  <c r="BK433" i="10"/>
  <c r="J433" i="10"/>
  <c r="BE433" i="10" s="1"/>
  <c r="BI428" i="10"/>
  <c r="BH428" i="10"/>
  <c r="BG428" i="10"/>
  <c r="BF428" i="10"/>
  <c r="T428" i="10"/>
  <c r="R428" i="10"/>
  <c r="P428" i="10"/>
  <c r="BK428" i="10"/>
  <c r="J428" i="10"/>
  <c r="BE428" i="10" s="1"/>
  <c r="BI425" i="10"/>
  <c r="BH425" i="10"/>
  <c r="BG425" i="10"/>
  <c r="BF425" i="10"/>
  <c r="T425" i="10"/>
  <c r="R425" i="10"/>
  <c r="P425" i="10"/>
  <c r="BK425" i="10"/>
  <c r="J425" i="10"/>
  <c r="BE425" i="10"/>
  <c r="BI415" i="10"/>
  <c r="BH415" i="10"/>
  <c r="BG415" i="10"/>
  <c r="BF415" i="10"/>
  <c r="T415" i="10"/>
  <c r="R415" i="10"/>
  <c r="P415" i="10"/>
  <c r="BK415" i="10"/>
  <c r="J415" i="10"/>
  <c r="BE415" i="10" s="1"/>
  <c r="BI412" i="10"/>
  <c r="BH412" i="10"/>
  <c r="BG412" i="10"/>
  <c r="BF412" i="10"/>
  <c r="T412" i="10"/>
  <c r="R412" i="10"/>
  <c r="P412" i="10"/>
  <c r="BK412" i="10"/>
  <c r="J412" i="10"/>
  <c r="BE412" i="10" s="1"/>
  <c r="BI411" i="10"/>
  <c r="BH411" i="10"/>
  <c r="BG411" i="10"/>
  <c r="BF411" i="10"/>
  <c r="T411" i="10"/>
  <c r="R411" i="10"/>
  <c r="P411" i="10"/>
  <c r="BK411" i="10"/>
  <c r="BE411" i="10"/>
  <c r="BI410" i="10"/>
  <c r="BH410" i="10"/>
  <c r="BG410" i="10"/>
  <c r="BF410" i="10"/>
  <c r="T410" i="10"/>
  <c r="R410" i="10"/>
  <c r="P410" i="10"/>
  <c r="BK410" i="10"/>
  <c r="J410" i="10"/>
  <c r="BI404" i="10"/>
  <c r="BH404" i="10"/>
  <c r="BG404" i="10"/>
  <c r="BF404" i="10"/>
  <c r="T404" i="10"/>
  <c r="R404" i="10"/>
  <c r="P404" i="10"/>
  <c r="BK404" i="10"/>
  <c r="J404" i="10"/>
  <c r="BE404" i="10" s="1"/>
  <c r="BI403" i="10"/>
  <c r="BH403" i="10"/>
  <c r="BG403" i="10"/>
  <c r="BF403" i="10"/>
  <c r="T403" i="10"/>
  <c r="R403" i="10"/>
  <c r="P403" i="10"/>
  <c r="BK403" i="10"/>
  <c r="J403" i="10"/>
  <c r="BE403" i="10" s="1"/>
  <c r="BI396" i="10"/>
  <c r="BH396" i="10"/>
  <c r="BG396" i="10"/>
  <c r="BF396" i="10"/>
  <c r="T396" i="10"/>
  <c r="R396" i="10"/>
  <c r="P396" i="10"/>
  <c r="BK396" i="10"/>
  <c r="J396" i="10"/>
  <c r="BE396" i="10" s="1"/>
  <c r="BI391" i="10"/>
  <c r="BH391" i="10"/>
  <c r="BG391" i="10"/>
  <c r="BF391" i="10"/>
  <c r="T391" i="10"/>
  <c r="R391" i="10"/>
  <c r="P391" i="10"/>
  <c r="BK391" i="10"/>
  <c r="J391" i="10"/>
  <c r="BE391" i="10" s="1"/>
  <c r="BI390" i="10"/>
  <c r="BH390" i="10"/>
  <c r="BG390" i="10"/>
  <c r="BF390" i="10"/>
  <c r="T390" i="10"/>
  <c r="R390" i="10"/>
  <c r="P390" i="10"/>
  <c r="BK390" i="10"/>
  <c r="J390" i="10"/>
  <c r="BE390" i="10" s="1"/>
  <c r="BI387" i="10"/>
  <c r="BH387" i="10"/>
  <c r="BG387" i="10"/>
  <c r="BF387" i="10"/>
  <c r="T387" i="10"/>
  <c r="R387" i="10"/>
  <c r="P387" i="10"/>
  <c r="BK387" i="10"/>
  <c r="J387" i="10"/>
  <c r="BE387" i="10" s="1"/>
  <c r="BI386" i="10"/>
  <c r="BH386" i="10"/>
  <c r="BG386" i="10"/>
  <c r="BF386" i="10"/>
  <c r="T386" i="10"/>
  <c r="R386" i="10"/>
  <c r="P386" i="10"/>
  <c r="BK386" i="10"/>
  <c r="J386" i="10"/>
  <c r="BE386" i="10" s="1"/>
  <c r="BI385" i="10"/>
  <c r="BH385" i="10"/>
  <c r="BG385" i="10"/>
  <c r="BF385" i="10"/>
  <c r="T385" i="10"/>
  <c r="R385" i="10"/>
  <c r="P385" i="10"/>
  <c r="BK385" i="10"/>
  <c r="J385" i="10"/>
  <c r="BE385" i="10" s="1"/>
  <c r="BI384" i="10"/>
  <c r="BH384" i="10"/>
  <c r="BG384" i="10"/>
  <c r="BF384" i="10"/>
  <c r="T384" i="10"/>
  <c r="R384" i="10"/>
  <c r="P384" i="10"/>
  <c r="BK384" i="10"/>
  <c r="J384" i="10"/>
  <c r="BE384" i="10" s="1"/>
  <c r="BI383" i="10"/>
  <c r="BH383" i="10"/>
  <c r="BG383" i="10"/>
  <c r="BF383" i="10"/>
  <c r="T383" i="10"/>
  <c r="R383" i="10"/>
  <c r="P383" i="10"/>
  <c r="BK383" i="10"/>
  <c r="J383" i="10"/>
  <c r="BE383" i="10" s="1"/>
  <c r="BI380" i="10"/>
  <c r="BH380" i="10"/>
  <c r="BG380" i="10"/>
  <c r="BF380" i="10"/>
  <c r="T380" i="10"/>
  <c r="R380" i="10"/>
  <c r="P380" i="10"/>
  <c r="BK380" i="10"/>
  <c r="J380" i="10"/>
  <c r="BE380" i="10" s="1"/>
  <c r="BI379" i="10"/>
  <c r="BH379" i="10"/>
  <c r="BG379" i="10"/>
  <c r="BF379" i="10"/>
  <c r="T379" i="10"/>
  <c r="R379" i="10"/>
  <c r="P379" i="10"/>
  <c r="BK379" i="10"/>
  <c r="J379" i="10"/>
  <c r="BE379" i="10" s="1"/>
  <c r="BI378" i="10"/>
  <c r="BH378" i="10"/>
  <c r="BG378" i="10"/>
  <c r="BF378" i="10"/>
  <c r="T378" i="10"/>
  <c r="R378" i="10"/>
  <c r="P378" i="10"/>
  <c r="BK378" i="10"/>
  <c r="J378" i="10"/>
  <c r="BE378" i="10"/>
  <c r="BI372" i="10"/>
  <c r="BH372" i="10"/>
  <c r="BG372" i="10"/>
  <c r="BF372" i="10"/>
  <c r="T372" i="10"/>
  <c r="R372" i="10"/>
  <c r="P372" i="10"/>
  <c r="BK372" i="10"/>
  <c r="J372" i="10"/>
  <c r="BE372" i="10" s="1"/>
  <c r="BI371" i="10"/>
  <c r="BH371" i="10"/>
  <c r="BG371" i="10"/>
  <c r="BF371" i="10"/>
  <c r="T371" i="10"/>
  <c r="R371" i="10"/>
  <c r="P371" i="10"/>
  <c r="BK371" i="10"/>
  <c r="J371" i="10"/>
  <c r="BE371" i="10" s="1"/>
  <c r="BI370" i="10"/>
  <c r="BH370" i="10"/>
  <c r="BG370" i="10"/>
  <c r="BF370" i="10"/>
  <c r="T370" i="10"/>
  <c r="R370" i="10"/>
  <c r="P370" i="10"/>
  <c r="BK370" i="10"/>
  <c r="J370" i="10"/>
  <c r="BE370" i="10" s="1"/>
  <c r="BI369" i="10"/>
  <c r="BH369" i="10"/>
  <c r="BG369" i="10"/>
  <c r="BF369" i="10"/>
  <c r="T369" i="10"/>
  <c r="R369" i="10"/>
  <c r="P369" i="10"/>
  <c r="BK369" i="10"/>
  <c r="J369" i="10"/>
  <c r="BE369" i="10" s="1"/>
  <c r="BI363" i="10"/>
  <c r="BH363" i="10"/>
  <c r="BG363" i="10"/>
  <c r="BF363" i="10"/>
  <c r="T363" i="10"/>
  <c r="R363" i="10"/>
  <c r="P363" i="10"/>
  <c r="BK363" i="10"/>
  <c r="J363" i="10"/>
  <c r="BE363" i="10" s="1"/>
  <c r="BI362" i="10"/>
  <c r="BH362" i="10"/>
  <c r="BG362" i="10"/>
  <c r="BF362" i="10"/>
  <c r="T362" i="10"/>
  <c r="R362" i="10"/>
  <c r="P362" i="10"/>
  <c r="BK362" i="10"/>
  <c r="J362" i="10"/>
  <c r="BE362" i="10" s="1"/>
  <c r="BI357" i="10"/>
  <c r="BH357" i="10"/>
  <c r="BG357" i="10"/>
  <c r="BF357" i="10"/>
  <c r="T357" i="10"/>
  <c r="R357" i="10"/>
  <c r="P357" i="10"/>
  <c r="BK357" i="10"/>
  <c r="J357" i="10"/>
  <c r="BE357" i="10" s="1"/>
  <c r="BI352" i="10"/>
  <c r="BH352" i="10"/>
  <c r="BG352" i="10"/>
  <c r="BF352" i="10"/>
  <c r="T352" i="10"/>
  <c r="R352" i="10"/>
  <c r="P352" i="10"/>
  <c r="BK352" i="10"/>
  <c r="J352" i="10"/>
  <c r="BE352" i="10"/>
  <c r="BI351" i="10"/>
  <c r="BH351" i="10"/>
  <c r="BG351" i="10"/>
  <c r="BF351" i="10"/>
  <c r="T351" i="10"/>
  <c r="R351" i="10"/>
  <c r="P351" i="10"/>
  <c r="BK351" i="10"/>
  <c r="J351" i="10"/>
  <c r="BE351" i="10" s="1"/>
  <c r="BI348" i="10"/>
  <c r="BH348" i="10"/>
  <c r="BG348" i="10"/>
  <c r="BF348" i="10"/>
  <c r="T348" i="10"/>
  <c r="R348" i="10"/>
  <c r="P348" i="10"/>
  <c r="BK348" i="10"/>
  <c r="J348" i="10"/>
  <c r="BE348" i="10" s="1"/>
  <c r="BI347" i="10"/>
  <c r="BH347" i="10"/>
  <c r="BG347" i="10"/>
  <c r="BF347" i="10"/>
  <c r="T347" i="10"/>
  <c r="R347" i="10"/>
  <c r="P347" i="10"/>
  <c r="BK347" i="10"/>
  <c r="J347" i="10"/>
  <c r="BE347" i="10" s="1"/>
  <c r="BI346" i="10"/>
  <c r="BH346" i="10"/>
  <c r="BG346" i="10"/>
  <c r="BF346" i="10"/>
  <c r="T346" i="10"/>
  <c r="R346" i="10"/>
  <c r="P346" i="10"/>
  <c r="BK346" i="10"/>
  <c r="J346" i="10"/>
  <c r="BE346" i="10" s="1"/>
  <c r="BI345" i="10"/>
  <c r="BH345" i="10"/>
  <c r="BG345" i="10"/>
  <c r="BF345" i="10"/>
  <c r="T345" i="10"/>
  <c r="R345" i="10"/>
  <c r="P345" i="10"/>
  <c r="BK345" i="10"/>
  <c r="J345" i="10"/>
  <c r="BE345" i="10" s="1"/>
  <c r="BI344" i="10"/>
  <c r="BH344" i="10"/>
  <c r="BG344" i="10"/>
  <c r="BF344" i="10"/>
  <c r="T344" i="10"/>
  <c r="R344" i="10"/>
  <c r="P344" i="10"/>
  <c r="BK344" i="10"/>
  <c r="J344" i="10"/>
  <c r="BE344" i="10" s="1"/>
  <c r="BI343" i="10"/>
  <c r="BH343" i="10"/>
  <c r="BG343" i="10"/>
  <c r="BF343" i="10"/>
  <c r="T343" i="10"/>
  <c r="R343" i="10"/>
  <c r="P343" i="10"/>
  <c r="BK343" i="10"/>
  <c r="J343" i="10"/>
  <c r="BE343" i="10" s="1"/>
  <c r="BI342" i="10"/>
  <c r="BH342" i="10"/>
  <c r="BG342" i="10"/>
  <c r="BF342" i="10"/>
  <c r="T342" i="10"/>
  <c r="R342" i="10"/>
  <c r="P342" i="10"/>
  <c r="BK342" i="10"/>
  <c r="J342" i="10"/>
  <c r="BE342" i="10"/>
  <c r="BI340" i="10"/>
  <c r="BH340" i="10"/>
  <c r="BG340" i="10"/>
  <c r="BF340" i="10"/>
  <c r="T340" i="10"/>
  <c r="R340" i="10"/>
  <c r="P340" i="10"/>
  <c r="BK340" i="10"/>
  <c r="J340" i="10"/>
  <c r="BE340" i="10" s="1"/>
  <c r="BI338" i="10"/>
  <c r="BH338" i="10"/>
  <c r="BG338" i="10"/>
  <c r="BF338" i="10"/>
  <c r="T338" i="10"/>
  <c r="R338" i="10"/>
  <c r="P338" i="10"/>
  <c r="BK338" i="10"/>
  <c r="J338" i="10"/>
  <c r="BE338" i="10" s="1"/>
  <c r="BI336" i="10"/>
  <c r="BH336" i="10"/>
  <c r="BG336" i="10"/>
  <c r="BF336" i="10"/>
  <c r="T336" i="10"/>
  <c r="R336" i="10"/>
  <c r="P336" i="10"/>
  <c r="BK336" i="10"/>
  <c r="J336" i="10"/>
  <c r="BE336" i="10" s="1"/>
  <c r="BI334" i="10"/>
  <c r="BH334" i="10"/>
  <c r="BG334" i="10"/>
  <c r="BF334" i="10"/>
  <c r="T334" i="10"/>
  <c r="R334" i="10"/>
  <c r="P334" i="10"/>
  <c r="BK334" i="10"/>
  <c r="J334" i="10"/>
  <c r="BE334" i="10" s="1"/>
  <c r="BI330" i="10"/>
  <c r="BH330" i="10"/>
  <c r="BG330" i="10"/>
  <c r="BF330" i="10"/>
  <c r="T330" i="10"/>
  <c r="R330" i="10"/>
  <c r="P330" i="10"/>
  <c r="BK330" i="10"/>
  <c r="J330" i="10"/>
  <c r="BE330" i="10" s="1"/>
  <c r="BI329" i="10"/>
  <c r="BH329" i="10"/>
  <c r="BG329" i="10"/>
  <c r="BF329" i="10"/>
  <c r="T329" i="10"/>
  <c r="R329" i="10"/>
  <c r="P329" i="10"/>
  <c r="BK329" i="10"/>
  <c r="J329" i="10"/>
  <c r="BE329" i="10" s="1"/>
  <c r="BI328" i="10"/>
  <c r="BH328" i="10"/>
  <c r="BG328" i="10"/>
  <c r="BF328" i="10"/>
  <c r="T328" i="10"/>
  <c r="R328" i="10"/>
  <c r="P328" i="10"/>
  <c r="BK328" i="10"/>
  <c r="J328" i="10"/>
  <c r="BE328" i="10" s="1"/>
  <c r="BI324" i="10"/>
  <c r="BH324" i="10"/>
  <c r="BG324" i="10"/>
  <c r="BF324" i="10"/>
  <c r="T324" i="10"/>
  <c r="R324" i="10"/>
  <c r="P324" i="10"/>
  <c r="BK324" i="10"/>
  <c r="J324" i="10"/>
  <c r="BE324" i="10"/>
  <c r="BI323" i="10"/>
  <c r="BH323" i="10"/>
  <c r="BG323" i="10"/>
  <c r="BF323" i="10"/>
  <c r="T323" i="10"/>
  <c r="R323" i="10"/>
  <c r="P323" i="10"/>
  <c r="BK323" i="10"/>
  <c r="J323" i="10"/>
  <c r="BE323" i="10" s="1"/>
  <c r="BI322" i="10"/>
  <c r="BH322" i="10"/>
  <c r="BG322" i="10"/>
  <c r="BF322" i="10"/>
  <c r="T322" i="10"/>
  <c r="R322" i="10"/>
  <c r="P322" i="10"/>
  <c r="BK322" i="10"/>
  <c r="J322" i="10"/>
  <c r="BE322" i="10" s="1"/>
  <c r="BI321" i="10"/>
  <c r="BH321" i="10"/>
  <c r="BG321" i="10"/>
  <c r="BF321" i="10"/>
  <c r="T321" i="10"/>
  <c r="R321" i="10"/>
  <c r="P321" i="10"/>
  <c r="BK321" i="10"/>
  <c r="J321" i="10"/>
  <c r="BE321" i="10" s="1"/>
  <c r="BI316" i="10"/>
  <c r="BH316" i="10"/>
  <c r="BG316" i="10"/>
  <c r="BF316" i="10"/>
  <c r="T316" i="10"/>
  <c r="R316" i="10"/>
  <c r="P316" i="10"/>
  <c r="BK316" i="10"/>
  <c r="J316" i="10"/>
  <c r="BE316" i="10" s="1"/>
  <c r="BI312" i="10"/>
  <c r="BH312" i="10"/>
  <c r="BG312" i="10"/>
  <c r="BF312" i="10"/>
  <c r="T312" i="10"/>
  <c r="R312" i="10"/>
  <c r="P312" i="10"/>
  <c r="BK312" i="10"/>
  <c r="J312" i="10"/>
  <c r="BE312" i="10"/>
  <c r="BI309" i="10"/>
  <c r="BH309" i="10"/>
  <c r="BG309" i="10"/>
  <c r="BF309" i="10"/>
  <c r="T309" i="10"/>
  <c r="R309" i="10"/>
  <c r="P309" i="10"/>
  <c r="BK309" i="10"/>
  <c r="J309" i="10"/>
  <c r="BE309" i="10" s="1"/>
  <c r="BI306" i="10"/>
  <c r="BH306" i="10"/>
  <c r="BG306" i="10"/>
  <c r="BF306" i="10"/>
  <c r="T306" i="10"/>
  <c r="R306" i="10"/>
  <c r="P306" i="10"/>
  <c r="BK306" i="10"/>
  <c r="J306" i="10"/>
  <c r="BE306" i="10" s="1"/>
  <c r="BI300" i="10"/>
  <c r="BH300" i="10"/>
  <c r="BG300" i="10"/>
  <c r="BF300" i="10"/>
  <c r="T300" i="10"/>
  <c r="R300" i="10"/>
  <c r="P300" i="10"/>
  <c r="BK300" i="10"/>
  <c r="J300" i="10"/>
  <c r="BE300" i="10" s="1"/>
  <c r="BI297" i="10"/>
  <c r="BH297" i="10"/>
  <c r="BG297" i="10"/>
  <c r="BF297" i="10"/>
  <c r="T297" i="10"/>
  <c r="R297" i="10"/>
  <c r="P297" i="10"/>
  <c r="BK297" i="10"/>
  <c r="J297" i="10"/>
  <c r="BE297" i="10" s="1"/>
  <c r="BI290" i="10"/>
  <c r="BH290" i="10"/>
  <c r="BG290" i="10"/>
  <c r="BF290" i="10"/>
  <c r="T290" i="10"/>
  <c r="R290" i="10"/>
  <c r="P290" i="10"/>
  <c r="BK290" i="10"/>
  <c r="J290" i="10"/>
  <c r="BE290" i="10" s="1"/>
  <c r="BI284" i="10"/>
  <c r="BH284" i="10"/>
  <c r="BG284" i="10"/>
  <c r="BF284" i="10"/>
  <c r="T284" i="10"/>
  <c r="R284" i="10"/>
  <c r="P284" i="10"/>
  <c r="BK284" i="10"/>
  <c r="J284" i="10"/>
  <c r="BE284" i="10" s="1"/>
  <c r="BI278" i="10"/>
  <c r="BH278" i="10"/>
  <c r="BG278" i="10"/>
  <c r="BF278" i="10"/>
  <c r="T278" i="10"/>
  <c r="R278" i="10"/>
  <c r="P278" i="10"/>
  <c r="BK278" i="10"/>
  <c r="J278" i="10"/>
  <c r="BE278" i="10" s="1"/>
  <c r="BI270" i="10"/>
  <c r="BH270" i="10"/>
  <c r="BG270" i="10"/>
  <c r="BF270" i="10"/>
  <c r="T270" i="10"/>
  <c r="R270" i="10"/>
  <c r="P270" i="10"/>
  <c r="BK270" i="10"/>
  <c r="J270" i="10"/>
  <c r="BE270" i="10"/>
  <c r="BI269" i="10"/>
  <c r="BH269" i="10"/>
  <c r="BG269" i="10"/>
  <c r="BF269" i="10"/>
  <c r="T269" i="10"/>
  <c r="R269" i="10"/>
  <c r="P269" i="10"/>
  <c r="BK269" i="10"/>
  <c r="J269" i="10"/>
  <c r="BE269" i="10" s="1"/>
  <c r="BI266" i="10"/>
  <c r="BH266" i="10"/>
  <c r="BG266" i="10"/>
  <c r="BF266" i="10"/>
  <c r="T266" i="10"/>
  <c r="R266" i="10"/>
  <c r="P266" i="10"/>
  <c r="BK266" i="10"/>
  <c r="J266" i="10"/>
  <c r="BE266" i="10" s="1"/>
  <c r="BI265" i="10"/>
  <c r="BH265" i="10"/>
  <c r="BG265" i="10"/>
  <c r="BF265" i="10"/>
  <c r="T265" i="10"/>
  <c r="R265" i="10"/>
  <c r="P265" i="10"/>
  <c r="BK265" i="10"/>
  <c r="J265" i="10"/>
  <c r="BE265" i="10" s="1"/>
  <c r="BI264" i="10"/>
  <c r="BH264" i="10"/>
  <c r="BG264" i="10"/>
  <c r="BF264" i="10"/>
  <c r="T264" i="10"/>
  <c r="R264" i="10"/>
  <c r="P264" i="10"/>
  <c r="BK264" i="10"/>
  <c r="J264" i="10"/>
  <c r="BE264" i="10" s="1"/>
  <c r="BI263" i="10"/>
  <c r="BH263" i="10"/>
  <c r="BG263" i="10"/>
  <c r="BF263" i="10"/>
  <c r="T263" i="10"/>
  <c r="R263" i="10"/>
  <c r="P263" i="10"/>
  <c r="BK263" i="10"/>
  <c r="J263" i="10"/>
  <c r="BE263" i="10" s="1"/>
  <c r="BI262" i="10"/>
  <c r="BH262" i="10"/>
  <c r="BG262" i="10"/>
  <c r="BF262" i="10"/>
  <c r="T262" i="10"/>
  <c r="R262" i="10"/>
  <c r="P262" i="10"/>
  <c r="BK262" i="10"/>
  <c r="J262" i="10"/>
  <c r="BE262" i="10" s="1"/>
  <c r="BI259" i="10"/>
  <c r="BH259" i="10"/>
  <c r="BG259" i="10"/>
  <c r="BF259" i="10"/>
  <c r="T259" i="10"/>
  <c r="R259" i="10"/>
  <c r="P259" i="10"/>
  <c r="BK259" i="10"/>
  <c r="J259" i="10"/>
  <c r="BE259" i="10" s="1"/>
  <c r="BI250" i="10"/>
  <c r="BH250" i="10"/>
  <c r="BG250" i="10"/>
  <c r="BF250" i="10"/>
  <c r="T250" i="10"/>
  <c r="T249" i="10"/>
  <c r="R250" i="10"/>
  <c r="P250" i="10"/>
  <c r="P249" i="10" s="1"/>
  <c r="BK250" i="10"/>
  <c r="J250" i="10"/>
  <c r="BE250" i="10" s="1"/>
  <c r="BI248" i="10"/>
  <c r="BH248" i="10"/>
  <c r="BG248" i="10"/>
  <c r="BF248" i="10"/>
  <c r="T248" i="10"/>
  <c r="R248" i="10"/>
  <c r="P248" i="10"/>
  <c r="BK248" i="10"/>
  <c r="J248" i="10"/>
  <c r="BE248" i="10" s="1"/>
  <c r="BI235" i="10"/>
  <c r="BH235" i="10"/>
  <c r="BG235" i="10"/>
  <c r="BF235" i="10"/>
  <c r="T235" i="10"/>
  <c r="R235" i="10"/>
  <c r="R234" i="10" s="1"/>
  <c r="P235" i="10"/>
  <c r="P234" i="10" s="1"/>
  <c r="BK235" i="10"/>
  <c r="BK234" i="10" s="1"/>
  <c r="J234" i="10" s="1"/>
  <c r="J64" i="10" s="1"/>
  <c r="J235" i="10"/>
  <c r="BE235" i="10" s="1"/>
  <c r="BI232" i="10"/>
  <c r="BH232" i="10"/>
  <c r="BG232" i="10"/>
  <c r="BF232" i="10"/>
  <c r="T232" i="10"/>
  <c r="T225" i="10" s="1"/>
  <c r="R232" i="10"/>
  <c r="P232" i="10"/>
  <c r="BK232" i="10"/>
  <c r="J232" i="10"/>
  <c r="BE232" i="10" s="1"/>
  <c r="BI226" i="10"/>
  <c r="BH226" i="10"/>
  <c r="BG226" i="10"/>
  <c r="BF226" i="10"/>
  <c r="T226" i="10"/>
  <c r="R226" i="10"/>
  <c r="R225" i="10" s="1"/>
  <c r="P226" i="10"/>
  <c r="P225" i="10" s="1"/>
  <c r="BK226" i="10"/>
  <c r="J226" i="10"/>
  <c r="BE226" i="10" s="1"/>
  <c r="BI222" i="10"/>
  <c r="BH222" i="10"/>
  <c r="BG222" i="10"/>
  <c r="BF222" i="10"/>
  <c r="T222" i="10"/>
  <c r="R222" i="10"/>
  <c r="P222" i="10"/>
  <c r="BK222" i="10"/>
  <c r="J222" i="10"/>
  <c r="BE222" i="10" s="1"/>
  <c r="BI214" i="10"/>
  <c r="BH214" i="10"/>
  <c r="BG214" i="10"/>
  <c r="BF214" i="10"/>
  <c r="T214" i="10"/>
  <c r="R214" i="10"/>
  <c r="P214" i="10"/>
  <c r="BK214" i="10"/>
  <c r="J214" i="10"/>
  <c r="BE214" i="10" s="1"/>
  <c r="BI213" i="10"/>
  <c r="BH213" i="10"/>
  <c r="BG213" i="10"/>
  <c r="BF213" i="10"/>
  <c r="T213" i="10"/>
  <c r="R213" i="10"/>
  <c r="P213" i="10"/>
  <c r="BK213" i="10"/>
  <c r="J213" i="10"/>
  <c r="BE213" i="10" s="1"/>
  <c r="BI210" i="10"/>
  <c r="BH210" i="10"/>
  <c r="BG210" i="10"/>
  <c r="BF210" i="10"/>
  <c r="T210" i="10"/>
  <c r="R210" i="10"/>
  <c r="P210" i="10"/>
  <c r="BK210" i="10"/>
  <c r="J210" i="10"/>
  <c r="BE210" i="10" s="1"/>
  <c r="BI204" i="10"/>
  <c r="BH204" i="10"/>
  <c r="BG204" i="10"/>
  <c r="BF204" i="10"/>
  <c r="T204" i="10"/>
  <c r="R204" i="10"/>
  <c r="P204" i="10"/>
  <c r="BK204" i="10"/>
  <c r="J204" i="10"/>
  <c r="BE204" i="10" s="1"/>
  <c r="BI198" i="10"/>
  <c r="BH198" i="10"/>
  <c r="BG198" i="10"/>
  <c r="BF198" i="10"/>
  <c r="T198" i="10"/>
  <c r="R198" i="10"/>
  <c r="P198" i="10"/>
  <c r="BK198" i="10"/>
  <c r="J198" i="10"/>
  <c r="BE198" i="10"/>
  <c r="BI188" i="10"/>
  <c r="BH188" i="10"/>
  <c r="BG188" i="10"/>
  <c r="BF188" i="10"/>
  <c r="T188" i="10"/>
  <c r="R188" i="10"/>
  <c r="P188" i="10"/>
  <c r="BK188" i="10"/>
  <c r="J188" i="10"/>
  <c r="BE188" i="10" s="1"/>
  <c r="BI184" i="10"/>
  <c r="BH184" i="10"/>
  <c r="BG184" i="10"/>
  <c r="BF184" i="10"/>
  <c r="T184" i="10"/>
  <c r="R184" i="10"/>
  <c r="P184" i="10"/>
  <c r="BK184" i="10"/>
  <c r="J184" i="10"/>
  <c r="BE184" i="10" s="1"/>
  <c r="BI182" i="10"/>
  <c r="BH182" i="10"/>
  <c r="BG182" i="10"/>
  <c r="BF182" i="10"/>
  <c r="T182" i="10"/>
  <c r="R182" i="10"/>
  <c r="P182" i="10"/>
  <c r="BK182" i="10"/>
  <c r="J182" i="10"/>
  <c r="BE182" i="10" s="1"/>
  <c r="BI180" i="10"/>
  <c r="BH180" i="10"/>
  <c r="BG180" i="10"/>
  <c r="BF180" i="10"/>
  <c r="T180" i="10"/>
  <c r="R180" i="10"/>
  <c r="P180" i="10"/>
  <c r="BK180" i="10"/>
  <c r="J180" i="10"/>
  <c r="BE180" i="10" s="1"/>
  <c r="BI178" i="10"/>
  <c r="BH178" i="10"/>
  <c r="BG178" i="10"/>
  <c r="BF178" i="10"/>
  <c r="T178" i="10"/>
  <c r="R178" i="10"/>
  <c r="P178" i="10"/>
  <c r="BK178" i="10"/>
  <c r="J178" i="10"/>
  <c r="BE178" i="10" s="1"/>
  <c r="BI175" i="10"/>
  <c r="BH175" i="10"/>
  <c r="BG175" i="10"/>
  <c r="BF175" i="10"/>
  <c r="T175" i="10"/>
  <c r="R175" i="10"/>
  <c r="P175" i="10"/>
  <c r="BK175" i="10"/>
  <c r="J175" i="10"/>
  <c r="BE175" i="10" s="1"/>
  <c r="BI172" i="10"/>
  <c r="BH172" i="10"/>
  <c r="BG172" i="10"/>
  <c r="BF172" i="10"/>
  <c r="T172" i="10"/>
  <c r="R172" i="10"/>
  <c r="P172" i="10"/>
  <c r="BK172" i="10"/>
  <c r="J172" i="10"/>
  <c r="BE172" i="10" s="1"/>
  <c r="BI169" i="10"/>
  <c r="BH169" i="10"/>
  <c r="BG169" i="10"/>
  <c r="BF169" i="10"/>
  <c r="T169" i="10"/>
  <c r="R169" i="10"/>
  <c r="P169" i="10"/>
  <c r="BK169" i="10"/>
  <c r="J169" i="10"/>
  <c r="BE169" i="10" s="1"/>
  <c r="BI166" i="10"/>
  <c r="BH166" i="10"/>
  <c r="BG166" i="10"/>
  <c r="BF166" i="10"/>
  <c r="T166" i="10"/>
  <c r="R166" i="10"/>
  <c r="P166" i="10"/>
  <c r="BK166" i="10"/>
  <c r="J166" i="10"/>
  <c r="BE166" i="10" s="1"/>
  <c r="BI157" i="10"/>
  <c r="BH157" i="10"/>
  <c r="BG157" i="10"/>
  <c r="BF157" i="10"/>
  <c r="T157" i="10"/>
  <c r="R157" i="10"/>
  <c r="P157" i="10"/>
  <c r="BK157" i="10"/>
  <c r="J157" i="10"/>
  <c r="BE157" i="10" s="1"/>
  <c r="BI154" i="10"/>
  <c r="BH154" i="10"/>
  <c r="BG154" i="10"/>
  <c r="BF154" i="10"/>
  <c r="T154" i="10"/>
  <c r="R154" i="10"/>
  <c r="P154" i="10"/>
  <c r="BK154" i="10"/>
  <c r="J154" i="10"/>
  <c r="BE154" i="10" s="1"/>
  <c r="BI145" i="10"/>
  <c r="BH145" i="10"/>
  <c r="BG145" i="10"/>
  <c r="BF145" i="10"/>
  <c r="T145" i="10"/>
  <c r="R145" i="10"/>
  <c r="P145" i="10"/>
  <c r="BK145" i="10"/>
  <c r="J145" i="10"/>
  <c r="BE145" i="10" s="1"/>
  <c r="BI138" i="10"/>
  <c r="BH138" i="10"/>
  <c r="BG138" i="10"/>
  <c r="BF138" i="10"/>
  <c r="T138" i="10"/>
  <c r="R138" i="10"/>
  <c r="P138" i="10"/>
  <c r="BK138" i="10"/>
  <c r="J138" i="10"/>
  <c r="BE138" i="10" s="1"/>
  <c r="BI133" i="10"/>
  <c r="BH133" i="10"/>
  <c r="BG133" i="10"/>
  <c r="BF133" i="10"/>
  <c r="T133" i="10"/>
  <c r="R133" i="10"/>
  <c r="P133" i="10"/>
  <c r="BK133" i="10"/>
  <c r="J133" i="10"/>
  <c r="BE133" i="10" s="1"/>
  <c r="BI127" i="10"/>
  <c r="BH127" i="10"/>
  <c r="BG127" i="10"/>
  <c r="BF127" i="10"/>
  <c r="T127" i="10"/>
  <c r="R127" i="10"/>
  <c r="P127" i="10"/>
  <c r="BK127" i="10"/>
  <c r="J127" i="10"/>
  <c r="BE127" i="10" s="1"/>
  <c r="BI121" i="10"/>
  <c r="BH121" i="10"/>
  <c r="BG121" i="10"/>
  <c r="BF121" i="10"/>
  <c r="T121" i="10"/>
  <c r="R121" i="10"/>
  <c r="P121" i="10"/>
  <c r="BK121" i="10"/>
  <c r="J121" i="10"/>
  <c r="BE121" i="10"/>
  <c r="BI118" i="10"/>
  <c r="BH118" i="10"/>
  <c r="BG118" i="10"/>
  <c r="BF118" i="10"/>
  <c r="T118" i="10"/>
  <c r="R118" i="10"/>
  <c r="P118" i="10"/>
  <c r="BK118" i="10"/>
  <c r="J118" i="10"/>
  <c r="BE118" i="10" s="1"/>
  <c r="BI116" i="10"/>
  <c r="BH116" i="10"/>
  <c r="BG116" i="10"/>
  <c r="BF116" i="10"/>
  <c r="T116" i="10"/>
  <c r="R116" i="10"/>
  <c r="P116" i="10"/>
  <c r="BK116" i="10"/>
  <c r="J116" i="10"/>
  <c r="BE116" i="10" s="1"/>
  <c r="BI107" i="10"/>
  <c r="BH107" i="10"/>
  <c r="BG107" i="10"/>
  <c r="BF107" i="10"/>
  <c r="T107" i="10"/>
  <c r="R107" i="10"/>
  <c r="R98" i="10" s="1"/>
  <c r="P107" i="10"/>
  <c r="BK107" i="10"/>
  <c r="J107" i="10"/>
  <c r="BE107" i="10"/>
  <c r="BI99" i="10"/>
  <c r="BH99" i="10"/>
  <c r="BG99" i="10"/>
  <c r="BF99" i="10"/>
  <c r="T99" i="10"/>
  <c r="R99" i="10"/>
  <c r="P99" i="10"/>
  <c r="BK99" i="10"/>
  <c r="BK98" i="10" s="1"/>
  <c r="J99" i="10"/>
  <c r="BE99" i="10" s="1"/>
  <c r="J92" i="10"/>
  <c r="F92" i="10"/>
  <c r="F90" i="10"/>
  <c r="E88" i="10"/>
  <c r="J55" i="10"/>
  <c r="F55" i="10"/>
  <c r="F53" i="10"/>
  <c r="E51" i="10"/>
  <c r="J20" i="10"/>
  <c r="E20" i="10"/>
  <c r="J19" i="10"/>
  <c r="J14" i="10"/>
  <c r="E7" i="10"/>
  <c r="E84" i="10" s="1"/>
  <c r="AY62" i="1"/>
  <c r="AX62" i="1"/>
  <c r="BI464" i="9"/>
  <c r="BH464" i="9"/>
  <c r="BG464" i="9"/>
  <c r="BF464" i="9"/>
  <c r="T464" i="9"/>
  <c r="R464" i="9"/>
  <c r="P464" i="9"/>
  <c r="BK464" i="9"/>
  <c r="J464" i="9"/>
  <c r="BE464" i="9" s="1"/>
  <c r="BI463" i="9"/>
  <c r="BH463" i="9"/>
  <c r="BG463" i="9"/>
  <c r="BF463" i="9"/>
  <c r="T463" i="9"/>
  <c r="R463" i="9"/>
  <c r="P463" i="9"/>
  <c r="BK463" i="9"/>
  <c r="J463" i="9"/>
  <c r="BE463" i="9" s="1"/>
  <c r="BI462" i="9"/>
  <c r="BH462" i="9"/>
  <c r="BG462" i="9"/>
  <c r="BF462" i="9"/>
  <c r="T462" i="9"/>
  <c r="R462" i="9"/>
  <c r="R445" i="9" s="1"/>
  <c r="P462" i="9"/>
  <c r="BK462" i="9"/>
  <c r="J462" i="9"/>
  <c r="BE462" i="9"/>
  <c r="BI458" i="9"/>
  <c r="BH458" i="9"/>
  <c r="BG458" i="9"/>
  <c r="BF458" i="9"/>
  <c r="T458" i="9"/>
  <c r="R458" i="9"/>
  <c r="P458" i="9"/>
  <c r="BK458" i="9"/>
  <c r="BK445" i="9" s="1"/>
  <c r="J445" i="9" s="1"/>
  <c r="J71" i="9" s="1"/>
  <c r="J458" i="9"/>
  <c r="BE458" i="9" s="1"/>
  <c r="BI455" i="9"/>
  <c r="BH455" i="9"/>
  <c r="BG455" i="9"/>
  <c r="BF455" i="9"/>
  <c r="T455" i="9"/>
  <c r="R455" i="9"/>
  <c r="P455" i="9"/>
  <c r="BK455" i="9"/>
  <c r="J455" i="9"/>
  <c r="BE455" i="9"/>
  <c r="BI454" i="9"/>
  <c r="BH454" i="9"/>
  <c r="BG454" i="9"/>
  <c r="BF454" i="9"/>
  <c r="T454" i="9"/>
  <c r="R454" i="9"/>
  <c r="P454" i="9"/>
  <c r="BK454" i="9"/>
  <c r="J454" i="9"/>
  <c r="BE454" i="9" s="1"/>
  <c r="BI451" i="9"/>
  <c r="BH451" i="9"/>
  <c r="BG451" i="9"/>
  <c r="BF451" i="9"/>
  <c r="T451" i="9"/>
  <c r="R451" i="9"/>
  <c r="P451" i="9"/>
  <c r="BK451" i="9"/>
  <c r="J451" i="9"/>
  <c r="BE451" i="9" s="1"/>
  <c r="BI448" i="9"/>
  <c r="BH448" i="9"/>
  <c r="BG448" i="9"/>
  <c r="BF448" i="9"/>
  <c r="T448" i="9"/>
  <c r="R448" i="9"/>
  <c r="P448" i="9"/>
  <c r="BK448" i="9"/>
  <c r="J448" i="9"/>
  <c r="BE448" i="9" s="1"/>
  <c r="BI447" i="9"/>
  <c r="BH447" i="9"/>
  <c r="BG447" i="9"/>
  <c r="BF447" i="9"/>
  <c r="T447" i="9"/>
  <c r="R447" i="9"/>
  <c r="P447" i="9"/>
  <c r="BK447" i="9"/>
  <c r="J447" i="9"/>
  <c r="BE447" i="9" s="1"/>
  <c r="BI446" i="9"/>
  <c r="BH446" i="9"/>
  <c r="BG446" i="9"/>
  <c r="BF446" i="9"/>
  <c r="T446" i="9"/>
  <c r="R446" i="9"/>
  <c r="P446" i="9"/>
  <c r="BK446" i="9"/>
  <c r="J446" i="9"/>
  <c r="BE446" i="9"/>
  <c r="BI444" i="9"/>
  <c r="BH444" i="9"/>
  <c r="BG444" i="9"/>
  <c r="BF444" i="9"/>
  <c r="T444" i="9"/>
  <c r="T443" i="9" s="1"/>
  <c r="R444" i="9"/>
  <c r="R443" i="9" s="1"/>
  <c r="P444" i="9"/>
  <c r="P443" i="9" s="1"/>
  <c r="BK444" i="9"/>
  <c r="BK443" i="9" s="1"/>
  <c r="J443" i="9" s="1"/>
  <c r="J70" i="9" s="1"/>
  <c r="J444" i="9"/>
  <c r="BE444" i="9"/>
  <c r="BI437" i="9"/>
  <c r="BH437" i="9"/>
  <c r="BG437" i="9"/>
  <c r="BF437" i="9"/>
  <c r="T437" i="9"/>
  <c r="T436" i="9" s="1"/>
  <c r="R437" i="9"/>
  <c r="R436" i="9"/>
  <c r="P437" i="9"/>
  <c r="P436" i="9" s="1"/>
  <c r="BK437" i="9"/>
  <c r="BK436" i="9"/>
  <c r="J436" i="9"/>
  <c r="J69" i="9" s="1"/>
  <c r="J437" i="9"/>
  <c r="BE437" i="9"/>
  <c r="BI434" i="9"/>
  <c r="BH434" i="9"/>
  <c r="BG434" i="9"/>
  <c r="BF434" i="9"/>
  <c r="T434" i="9"/>
  <c r="R434" i="9"/>
  <c r="P434" i="9"/>
  <c r="BK434" i="9"/>
  <c r="J434" i="9"/>
  <c r="BE434" i="9" s="1"/>
  <c r="BI432" i="9"/>
  <c r="BH432" i="9"/>
  <c r="BG432" i="9"/>
  <c r="BF432" i="9"/>
  <c r="T432" i="9"/>
  <c r="R432" i="9"/>
  <c r="P432" i="9"/>
  <c r="BK432" i="9"/>
  <c r="J432" i="9"/>
  <c r="BE432" i="9" s="1"/>
  <c r="BI430" i="9"/>
  <c r="BH430" i="9"/>
  <c r="BG430" i="9"/>
  <c r="BF430" i="9"/>
  <c r="T430" i="9"/>
  <c r="R430" i="9"/>
  <c r="P430" i="9"/>
  <c r="BK430" i="9"/>
  <c r="J430" i="9"/>
  <c r="BE430" i="9" s="1"/>
  <c r="BI429" i="9"/>
  <c r="BH429" i="9"/>
  <c r="BG429" i="9"/>
  <c r="BF429" i="9"/>
  <c r="T429" i="9"/>
  <c r="R429" i="9"/>
  <c r="P429" i="9"/>
  <c r="BK429" i="9"/>
  <c r="J429" i="9"/>
  <c r="BE429" i="9" s="1"/>
  <c r="BI428" i="9"/>
  <c r="BH428" i="9"/>
  <c r="BG428" i="9"/>
  <c r="BF428" i="9"/>
  <c r="T428" i="9"/>
  <c r="R428" i="9"/>
  <c r="P428" i="9"/>
  <c r="BK428" i="9"/>
  <c r="J428" i="9"/>
  <c r="BE428" i="9" s="1"/>
  <c r="BI427" i="9"/>
  <c r="BH427" i="9"/>
  <c r="BG427" i="9"/>
  <c r="BF427" i="9"/>
  <c r="T427" i="9"/>
  <c r="R427" i="9"/>
  <c r="P427" i="9"/>
  <c r="BK427" i="9"/>
  <c r="J427" i="9"/>
  <c r="BE427" i="9"/>
  <c r="BI425" i="9"/>
  <c r="BH425" i="9"/>
  <c r="BG425" i="9"/>
  <c r="BF425" i="9"/>
  <c r="T425" i="9"/>
  <c r="R425" i="9"/>
  <c r="P425" i="9"/>
  <c r="BK425" i="9"/>
  <c r="J425" i="9"/>
  <c r="BE425" i="9" s="1"/>
  <c r="BI422" i="9"/>
  <c r="BH422" i="9"/>
  <c r="BG422" i="9"/>
  <c r="BF422" i="9"/>
  <c r="T422" i="9"/>
  <c r="R422" i="9"/>
  <c r="P422" i="9"/>
  <c r="BK422" i="9"/>
  <c r="J422" i="9"/>
  <c r="BE422" i="9"/>
  <c r="BI419" i="9"/>
  <c r="BH419" i="9"/>
  <c r="BG419" i="9"/>
  <c r="BF419" i="9"/>
  <c r="T419" i="9"/>
  <c r="R419" i="9"/>
  <c r="P419" i="9"/>
  <c r="BK419" i="9"/>
  <c r="J419" i="9"/>
  <c r="BE419" i="9" s="1"/>
  <c r="BI416" i="9"/>
  <c r="BH416" i="9"/>
  <c r="BG416" i="9"/>
  <c r="BF416" i="9"/>
  <c r="T416" i="9"/>
  <c r="R416" i="9"/>
  <c r="P416" i="9"/>
  <c r="BK416" i="9"/>
  <c r="J416" i="9"/>
  <c r="BE416" i="9" s="1"/>
  <c r="BI413" i="9"/>
  <c r="BH413" i="9"/>
  <c r="BG413" i="9"/>
  <c r="BF413" i="9"/>
  <c r="T413" i="9"/>
  <c r="R413" i="9"/>
  <c r="P413" i="9"/>
  <c r="BK413" i="9"/>
  <c r="J413" i="9"/>
  <c r="BE413" i="9" s="1"/>
  <c r="BI410" i="9"/>
  <c r="BH410" i="9"/>
  <c r="BG410" i="9"/>
  <c r="BF410" i="9"/>
  <c r="T410" i="9"/>
  <c r="T409" i="9" s="1"/>
  <c r="R410" i="9"/>
  <c r="P410" i="9"/>
  <c r="P409" i="9"/>
  <c r="BK410" i="9"/>
  <c r="J410" i="9"/>
  <c r="BE410" i="9"/>
  <c r="BI406" i="9"/>
  <c r="BH406" i="9"/>
  <c r="BG406" i="9"/>
  <c r="BF406" i="9"/>
  <c r="T406" i="9"/>
  <c r="R406" i="9"/>
  <c r="P406" i="9"/>
  <c r="BK406" i="9"/>
  <c r="J406" i="9"/>
  <c r="BE406" i="9" s="1"/>
  <c r="BI403" i="9"/>
  <c r="BH403" i="9"/>
  <c r="BG403" i="9"/>
  <c r="BF403" i="9"/>
  <c r="T403" i="9"/>
  <c r="R403" i="9"/>
  <c r="P403" i="9"/>
  <c r="BK403" i="9"/>
  <c r="J403" i="9"/>
  <c r="BE403" i="9" s="1"/>
  <c r="BI401" i="9"/>
  <c r="BH401" i="9"/>
  <c r="BG401" i="9"/>
  <c r="BF401" i="9"/>
  <c r="T401" i="9"/>
  <c r="R401" i="9"/>
  <c r="P401" i="9"/>
  <c r="BK401" i="9"/>
  <c r="J401" i="9"/>
  <c r="BE401" i="9" s="1"/>
  <c r="BI396" i="9"/>
  <c r="BH396" i="9"/>
  <c r="BG396" i="9"/>
  <c r="BF396" i="9"/>
  <c r="T396" i="9"/>
  <c r="R396" i="9"/>
  <c r="P396" i="9"/>
  <c r="BK396" i="9"/>
  <c r="J396" i="9"/>
  <c r="BE396" i="9" s="1"/>
  <c r="BI395" i="9"/>
  <c r="BH395" i="9"/>
  <c r="BG395" i="9"/>
  <c r="BF395" i="9"/>
  <c r="T395" i="9"/>
  <c r="R395" i="9"/>
  <c r="P395" i="9"/>
  <c r="BK395" i="9"/>
  <c r="J395" i="9"/>
  <c r="BE395" i="9"/>
  <c r="BI394" i="9"/>
  <c r="BH394" i="9"/>
  <c r="BG394" i="9"/>
  <c r="BF394" i="9"/>
  <c r="T394" i="9"/>
  <c r="R394" i="9"/>
  <c r="P394" i="9"/>
  <c r="BK394" i="9"/>
  <c r="J394" i="9"/>
  <c r="BE394" i="9" s="1"/>
  <c r="BI391" i="9"/>
  <c r="BH391" i="9"/>
  <c r="BG391" i="9"/>
  <c r="BF391" i="9"/>
  <c r="T391" i="9"/>
  <c r="R391" i="9"/>
  <c r="P391" i="9"/>
  <c r="BK391" i="9"/>
  <c r="J391" i="9"/>
  <c r="BE391" i="9"/>
  <c r="BI386" i="9"/>
  <c r="BH386" i="9"/>
  <c r="BG386" i="9"/>
  <c r="BF386" i="9"/>
  <c r="T386" i="9"/>
  <c r="R386" i="9"/>
  <c r="P386" i="9"/>
  <c r="BK386" i="9"/>
  <c r="J386" i="9"/>
  <c r="BE386" i="9" s="1"/>
  <c r="BI382" i="9"/>
  <c r="BH382" i="9"/>
  <c r="BG382" i="9"/>
  <c r="BF382" i="9"/>
  <c r="T382" i="9"/>
  <c r="R382" i="9"/>
  <c r="P382" i="9"/>
  <c r="BK382" i="9"/>
  <c r="J382" i="9"/>
  <c r="BE382" i="9" s="1"/>
  <c r="BI375" i="9"/>
  <c r="BH375" i="9"/>
  <c r="BG375" i="9"/>
  <c r="BF375" i="9"/>
  <c r="T375" i="9"/>
  <c r="R375" i="9"/>
  <c r="P375" i="9"/>
  <c r="BK375" i="9"/>
  <c r="J375" i="9"/>
  <c r="BE375" i="9" s="1"/>
  <c r="BI367" i="9"/>
  <c r="BH367" i="9"/>
  <c r="BG367" i="9"/>
  <c r="BF367" i="9"/>
  <c r="T367" i="9"/>
  <c r="R367" i="9"/>
  <c r="P367" i="9"/>
  <c r="BK367" i="9"/>
  <c r="J367" i="9"/>
  <c r="BE367" i="9" s="1"/>
  <c r="BI366" i="9"/>
  <c r="BH366" i="9"/>
  <c r="BG366" i="9"/>
  <c r="BF366" i="9"/>
  <c r="T366" i="9"/>
  <c r="R366" i="9"/>
  <c r="P366" i="9"/>
  <c r="BK366" i="9"/>
  <c r="J366" i="9"/>
  <c r="BE366" i="9" s="1"/>
  <c r="BI360" i="9"/>
  <c r="BH360" i="9"/>
  <c r="BG360" i="9"/>
  <c r="BF360" i="9"/>
  <c r="T360" i="9"/>
  <c r="R360" i="9"/>
  <c r="P360" i="9"/>
  <c r="BK360" i="9"/>
  <c r="J360" i="9"/>
  <c r="BE360" i="9"/>
  <c r="BI359" i="9"/>
  <c r="BH359" i="9"/>
  <c r="BG359" i="9"/>
  <c r="BF359" i="9"/>
  <c r="T359" i="9"/>
  <c r="R359" i="9"/>
  <c r="P359" i="9"/>
  <c r="BK359" i="9"/>
  <c r="J359" i="9"/>
  <c r="BE359" i="9" s="1"/>
  <c r="BI357" i="9"/>
  <c r="BH357" i="9"/>
  <c r="BG357" i="9"/>
  <c r="BF357" i="9"/>
  <c r="T357" i="9"/>
  <c r="R357" i="9"/>
  <c r="P357" i="9"/>
  <c r="BK357" i="9"/>
  <c r="J357" i="9"/>
  <c r="BE357" i="9"/>
  <c r="BI356" i="9"/>
  <c r="BH356" i="9"/>
  <c r="BG356" i="9"/>
  <c r="BF356" i="9"/>
  <c r="T356" i="9"/>
  <c r="R356" i="9"/>
  <c r="P356" i="9"/>
  <c r="BK356" i="9"/>
  <c r="J356" i="9"/>
  <c r="BE356" i="9" s="1"/>
  <c r="BI355" i="9"/>
  <c r="BH355" i="9"/>
  <c r="BG355" i="9"/>
  <c r="BF355" i="9"/>
  <c r="T355" i="9"/>
  <c r="R355" i="9"/>
  <c r="P355" i="9"/>
  <c r="BK355" i="9"/>
  <c r="J355" i="9"/>
  <c r="BE355" i="9" s="1"/>
  <c r="BI354" i="9"/>
  <c r="BH354" i="9"/>
  <c r="BG354" i="9"/>
  <c r="BF354" i="9"/>
  <c r="T354" i="9"/>
  <c r="R354" i="9"/>
  <c r="P354" i="9"/>
  <c r="BK354" i="9"/>
  <c r="J354" i="9"/>
  <c r="BE354" i="9" s="1"/>
  <c r="BI353" i="9"/>
  <c r="BH353" i="9"/>
  <c r="BG353" i="9"/>
  <c r="BF353" i="9"/>
  <c r="T353" i="9"/>
  <c r="R353" i="9"/>
  <c r="P353" i="9"/>
  <c r="BK353" i="9"/>
  <c r="J353" i="9"/>
  <c r="BE353" i="9" s="1"/>
  <c r="BI350" i="9"/>
  <c r="BH350" i="9"/>
  <c r="BG350" i="9"/>
  <c r="BF350" i="9"/>
  <c r="T350" i="9"/>
  <c r="R350" i="9"/>
  <c r="P350" i="9"/>
  <c r="BK350" i="9"/>
  <c r="J350" i="9"/>
  <c r="BE350" i="9" s="1"/>
  <c r="BI349" i="9"/>
  <c r="BH349" i="9"/>
  <c r="BG349" i="9"/>
  <c r="BF349" i="9"/>
  <c r="T349" i="9"/>
  <c r="R349" i="9"/>
  <c r="P349" i="9"/>
  <c r="BK349" i="9"/>
  <c r="J349" i="9"/>
  <c r="BE349" i="9"/>
  <c r="BI346" i="9"/>
  <c r="BH346" i="9"/>
  <c r="BG346" i="9"/>
  <c r="BF346" i="9"/>
  <c r="T346" i="9"/>
  <c r="R346" i="9"/>
  <c r="P346" i="9"/>
  <c r="BK346" i="9"/>
  <c r="J346" i="9"/>
  <c r="BE346" i="9" s="1"/>
  <c r="BI345" i="9"/>
  <c r="BH345" i="9"/>
  <c r="BG345" i="9"/>
  <c r="BF345" i="9"/>
  <c r="T345" i="9"/>
  <c r="R345" i="9"/>
  <c r="P345" i="9"/>
  <c r="BK345" i="9"/>
  <c r="J345" i="9"/>
  <c r="BE345" i="9"/>
  <c r="BI342" i="9"/>
  <c r="BH342" i="9"/>
  <c r="BG342" i="9"/>
  <c r="BF342" i="9"/>
  <c r="T342" i="9"/>
  <c r="R342" i="9"/>
  <c r="P342" i="9"/>
  <c r="BK342" i="9"/>
  <c r="J342" i="9"/>
  <c r="BE342" i="9" s="1"/>
  <c r="BI341" i="9"/>
  <c r="BH341" i="9"/>
  <c r="BG341" i="9"/>
  <c r="BF341" i="9"/>
  <c r="T341" i="9"/>
  <c r="R341" i="9"/>
  <c r="P341" i="9"/>
  <c r="BK341" i="9"/>
  <c r="J341" i="9"/>
  <c r="BE341" i="9" s="1"/>
  <c r="BI340" i="9"/>
  <c r="BH340" i="9"/>
  <c r="BG340" i="9"/>
  <c r="BF340" i="9"/>
  <c r="T340" i="9"/>
  <c r="R340" i="9"/>
  <c r="P340" i="9"/>
  <c r="BK340" i="9"/>
  <c r="J340" i="9"/>
  <c r="BE340" i="9" s="1"/>
  <c r="BI339" i="9"/>
  <c r="BH339" i="9"/>
  <c r="BG339" i="9"/>
  <c r="BF339" i="9"/>
  <c r="T339" i="9"/>
  <c r="R339" i="9"/>
  <c r="P339" i="9"/>
  <c r="BK339" i="9"/>
  <c r="J339" i="9"/>
  <c r="BE339" i="9" s="1"/>
  <c r="BI336" i="9"/>
  <c r="BH336" i="9"/>
  <c r="BG336" i="9"/>
  <c r="BF336" i="9"/>
  <c r="T336" i="9"/>
  <c r="R336" i="9"/>
  <c r="P336" i="9"/>
  <c r="BK336" i="9"/>
  <c r="J336" i="9"/>
  <c r="BE336" i="9" s="1"/>
  <c r="BI333" i="9"/>
  <c r="BH333" i="9"/>
  <c r="BG333" i="9"/>
  <c r="BF333" i="9"/>
  <c r="T333" i="9"/>
  <c r="R333" i="9"/>
  <c r="P333" i="9"/>
  <c r="BK333" i="9"/>
  <c r="J333" i="9"/>
  <c r="BE333" i="9"/>
  <c r="BI332" i="9"/>
  <c r="BH332" i="9"/>
  <c r="BG332" i="9"/>
  <c r="BF332" i="9"/>
  <c r="T332" i="9"/>
  <c r="R332" i="9"/>
  <c r="P332" i="9"/>
  <c r="BK332" i="9"/>
  <c r="J332" i="9"/>
  <c r="BE332" i="9" s="1"/>
  <c r="BI331" i="9"/>
  <c r="BH331" i="9"/>
  <c r="BG331" i="9"/>
  <c r="BF331" i="9"/>
  <c r="T331" i="9"/>
  <c r="R331" i="9"/>
  <c r="P331" i="9"/>
  <c r="BK331" i="9"/>
  <c r="J331" i="9"/>
  <c r="BE331" i="9"/>
  <c r="BI330" i="9"/>
  <c r="BH330" i="9"/>
  <c r="BG330" i="9"/>
  <c r="BF330" i="9"/>
  <c r="T330" i="9"/>
  <c r="R330" i="9"/>
  <c r="P330" i="9"/>
  <c r="BK330" i="9"/>
  <c r="J330" i="9"/>
  <c r="BE330" i="9" s="1"/>
  <c r="BI329" i="9"/>
  <c r="BH329" i="9"/>
  <c r="BG329" i="9"/>
  <c r="BF329" i="9"/>
  <c r="T329" i="9"/>
  <c r="R329" i="9"/>
  <c r="P329" i="9"/>
  <c r="BK329" i="9"/>
  <c r="J329" i="9"/>
  <c r="BE329" i="9" s="1"/>
  <c r="BI326" i="9"/>
  <c r="BH326" i="9"/>
  <c r="BG326" i="9"/>
  <c r="BF326" i="9"/>
  <c r="T326" i="9"/>
  <c r="R326" i="9"/>
  <c r="P326" i="9"/>
  <c r="BK326" i="9"/>
  <c r="J326" i="9"/>
  <c r="BE326" i="9" s="1"/>
  <c r="BI322" i="9"/>
  <c r="BH322" i="9"/>
  <c r="BG322" i="9"/>
  <c r="BF322" i="9"/>
  <c r="T322" i="9"/>
  <c r="R322" i="9"/>
  <c r="P322" i="9"/>
  <c r="BK322" i="9"/>
  <c r="J322" i="9"/>
  <c r="BE322" i="9" s="1"/>
  <c r="BI321" i="9"/>
  <c r="BH321" i="9"/>
  <c r="BG321" i="9"/>
  <c r="BF321" i="9"/>
  <c r="T321" i="9"/>
  <c r="R321" i="9"/>
  <c r="P321" i="9"/>
  <c r="BK321" i="9"/>
  <c r="J321" i="9"/>
  <c r="BE321" i="9" s="1"/>
  <c r="BI318" i="9"/>
  <c r="BH318" i="9"/>
  <c r="BG318" i="9"/>
  <c r="BF318" i="9"/>
  <c r="T318" i="9"/>
  <c r="R318" i="9"/>
  <c r="P318" i="9"/>
  <c r="BK318" i="9"/>
  <c r="J318" i="9"/>
  <c r="BE318" i="9"/>
  <c r="BI315" i="9"/>
  <c r="BH315" i="9"/>
  <c r="BG315" i="9"/>
  <c r="BF315" i="9"/>
  <c r="T315" i="9"/>
  <c r="R315" i="9"/>
  <c r="P315" i="9"/>
  <c r="BK315" i="9"/>
  <c r="J315" i="9"/>
  <c r="BE315" i="9" s="1"/>
  <c r="BI312" i="9"/>
  <c r="BH312" i="9"/>
  <c r="BG312" i="9"/>
  <c r="BF312" i="9"/>
  <c r="T312" i="9"/>
  <c r="R312" i="9"/>
  <c r="P312" i="9"/>
  <c r="BK312" i="9"/>
  <c r="J312" i="9"/>
  <c r="BE312" i="9"/>
  <c r="BI311" i="9"/>
  <c r="BH311" i="9"/>
  <c r="BG311" i="9"/>
  <c r="BF311" i="9"/>
  <c r="T311" i="9"/>
  <c r="R311" i="9"/>
  <c r="P311" i="9"/>
  <c r="BK311" i="9"/>
  <c r="J311" i="9"/>
  <c r="BE311" i="9" s="1"/>
  <c r="BI308" i="9"/>
  <c r="BH308" i="9"/>
  <c r="BG308" i="9"/>
  <c r="BF308" i="9"/>
  <c r="T308" i="9"/>
  <c r="R308" i="9"/>
  <c r="P308" i="9"/>
  <c r="BK308" i="9"/>
  <c r="J308" i="9"/>
  <c r="BE308" i="9" s="1"/>
  <c r="BI307" i="9"/>
  <c r="BH307" i="9"/>
  <c r="BG307" i="9"/>
  <c r="BF307" i="9"/>
  <c r="T307" i="9"/>
  <c r="R307" i="9"/>
  <c r="P307" i="9"/>
  <c r="BK307" i="9"/>
  <c r="J307" i="9"/>
  <c r="BE307" i="9" s="1"/>
  <c r="BI306" i="9"/>
  <c r="BH306" i="9"/>
  <c r="BG306" i="9"/>
  <c r="BF306" i="9"/>
  <c r="T306" i="9"/>
  <c r="R306" i="9"/>
  <c r="P306" i="9"/>
  <c r="BK306" i="9"/>
  <c r="J306" i="9"/>
  <c r="BE306" i="9" s="1"/>
  <c r="BI305" i="9"/>
  <c r="BH305" i="9"/>
  <c r="BG305" i="9"/>
  <c r="BF305" i="9"/>
  <c r="T305" i="9"/>
  <c r="R305" i="9"/>
  <c r="P305" i="9"/>
  <c r="BK305" i="9"/>
  <c r="J305" i="9"/>
  <c r="BE305" i="9" s="1"/>
  <c r="BI304" i="9"/>
  <c r="BH304" i="9"/>
  <c r="BG304" i="9"/>
  <c r="BF304" i="9"/>
  <c r="T304" i="9"/>
  <c r="R304" i="9"/>
  <c r="P304" i="9"/>
  <c r="BK304" i="9"/>
  <c r="J304" i="9"/>
  <c r="BE304" i="9"/>
  <c r="BI303" i="9"/>
  <c r="BH303" i="9"/>
  <c r="BG303" i="9"/>
  <c r="BF303" i="9"/>
  <c r="T303" i="9"/>
  <c r="R303" i="9"/>
  <c r="P303" i="9"/>
  <c r="BK303" i="9"/>
  <c r="J303" i="9"/>
  <c r="BE303" i="9" s="1"/>
  <c r="BI300" i="9"/>
  <c r="BH300" i="9"/>
  <c r="BG300" i="9"/>
  <c r="BF300" i="9"/>
  <c r="T300" i="9"/>
  <c r="R300" i="9"/>
  <c r="P300" i="9"/>
  <c r="BK300" i="9"/>
  <c r="J300" i="9"/>
  <c r="BE300" i="9"/>
  <c r="BI299" i="9"/>
  <c r="BH299" i="9"/>
  <c r="BG299" i="9"/>
  <c r="BF299" i="9"/>
  <c r="T299" i="9"/>
  <c r="R299" i="9"/>
  <c r="P299" i="9"/>
  <c r="BK299" i="9"/>
  <c r="J299" i="9"/>
  <c r="BE299" i="9" s="1"/>
  <c r="BI296" i="9"/>
  <c r="BH296" i="9"/>
  <c r="BG296" i="9"/>
  <c r="BF296" i="9"/>
  <c r="T296" i="9"/>
  <c r="R296" i="9"/>
  <c r="P296" i="9"/>
  <c r="BK296" i="9"/>
  <c r="J296" i="9"/>
  <c r="BE296" i="9" s="1"/>
  <c r="BI295" i="9"/>
  <c r="BH295" i="9"/>
  <c r="BG295" i="9"/>
  <c r="BF295" i="9"/>
  <c r="T295" i="9"/>
  <c r="R295" i="9"/>
  <c r="P295" i="9"/>
  <c r="BK295" i="9"/>
  <c r="J295" i="9"/>
  <c r="BE295" i="9" s="1"/>
  <c r="BI292" i="9"/>
  <c r="BH292" i="9"/>
  <c r="BG292" i="9"/>
  <c r="BF292" i="9"/>
  <c r="T292" i="9"/>
  <c r="R292" i="9"/>
  <c r="P292" i="9"/>
  <c r="BK292" i="9"/>
  <c r="J292" i="9"/>
  <c r="BE292" i="9" s="1"/>
  <c r="BI291" i="9"/>
  <c r="BH291" i="9"/>
  <c r="BG291" i="9"/>
  <c r="BF291" i="9"/>
  <c r="T291" i="9"/>
  <c r="R291" i="9"/>
  <c r="P291" i="9"/>
  <c r="BK291" i="9"/>
  <c r="J291" i="9"/>
  <c r="BE291" i="9" s="1"/>
  <c r="BI288" i="9"/>
  <c r="BH288" i="9"/>
  <c r="BG288" i="9"/>
  <c r="BF288" i="9"/>
  <c r="T288" i="9"/>
  <c r="R288" i="9"/>
  <c r="P288" i="9"/>
  <c r="BK288" i="9"/>
  <c r="J288" i="9"/>
  <c r="BE288" i="9"/>
  <c r="BI287" i="9"/>
  <c r="BH287" i="9"/>
  <c r="BG287" i="9"/>
  <c r="BF287" i="9"/>
  <c r="T287" i="9"/>
  <c r="R287" i="9"/>
  <c r="P287" i="9"/>
  <c r="BK287" i="9"/>
  <c r="J287" i="9"/>
  <c r="BE287" i="9" s="1"/>
  <c r="BI284" i="9"/>
  <c r="BH284" i="9"/>
  <c r="BG284" i="9"/>
  <c r="BF284" i="9"/>
  <c r="T284" i="9"/>
  <c r="R284" i="9"/>
  <c r="P284" i="9"/>
  <c r="BK284" i="9"/>
  <c r="J284" i="9"/>
  <c r="BE284" i="9"/>
  <c r="BI283" i="9"/>
  <c r="BH283" i="9"/>
  <c r="BG283" i="9"/>
  <c r="BF283" i="9"/>
  <c r="T283" i="9"/>
  <c r="R283" i="9"/>
  <c r="P283" i="9"/>
  <c r="BK283" i="9"/>
  <c r="J283" i="9"/>
  <c r="BE283" i="9" s="1"/>
  <c r="BI282" i="9"/>
  <c r="BH282" i="9"/>
  <c r="BG282" i="9"/>
  <c r="BF282" i="9"/>
  <c r="T282" i="9"/>
  <c r="R282" i="9"/>
  <c r="P282" i="9"/>
  <c r="BK282" i="9"/>
  <c r="J282" i="9"/>
  <c r="BE282" i="9" s="1"/>
  <c r="BI279" i="9"/>
  <c r="BH279" i="9"/>
  <c r="BG279" i="9"/>
  <c r="BF279" i="9"/>
  <c r="T279" i="9"/>
  <c r="R279" i="9"/>
  <c r="P279" i="9"/>
  <c r="BK279" i="9"/>
  <c r="J279" i="9"/>
  <c r="BE279" i="9" s="1"/>
  <c r="BI276" i="9"/>
  <c r="BH276" i="9"/>
  <c r="BG276" i="9"/>
  <c r="BF276" i="9"/>
  <c r="T276" i="9"/>
  <c r="R276" i="9"/>
  <c r="P276" i="9"/>
  <c r="BK276" i="9"/>
  <c r="J276" i="9"/>
  <c r="BE276" i="9" s="1"/>
  <c r="BI273" i="9"/>
  <c r="BH273" i="9"/>
  <c r="BG273" i="9"/>
  <c r="BF273" i="9"/>
  <c r="T273" i="9"/>
  <c r="R273" i="9"/>
  <c r="P273" i="9"/>
  <c r="BK273" i="9"/>
  <c r="J273" i="9"/>
  <c r="BE273" i="9" s="1"/>
  <c r="BI270" i="9"/>
  <c r="BH270" i="9"/>
  <c r="BG270" i="9"/>
  <c r="BF270" i="9"/>
  <c r="T270" i="9"/>
  <c r="R270" i="9"/>
  <c r="P270" i="9"/>
  <c r="BK270" i="9"/>
  <c r="J270" i="9"/>
  <c r="BE270" i="9"/>
  <c r="BI267" i="9"/>
  <c r="BH267" i="9"/>
  <c r="BG267" i="9"/>
  <c r="BF267" i="9"/>
  <c r="T267" i="9"/>
  <c r="R267" i="9"/>
  <c r="P267" i="9"/>
  <c r="BK267" i="9"/>
  <c r="J267" i="9"/>
  <c r="BE267" i="9"/>
  <c r="BI263" i="9"/>
  <c r="BH263" i="9"/>
  <c r="BG263" i="9"/>
  <c r="BF263" i="9"/>
  <c r="T263" i="9"/>
  <c r="R263" i="9"/>
  <c r="P263" i="9"/>
  <c r="BK263" i="9"/>
  <c r="J263" i="9"/>
  <c r="BE263" i="9" s="1"/>
  <c r="BI259" i="9"/>
  <c r="BH259" i="9"/>
  <c r="BG259" i="9"/>
  <c r="BF259" i="9"/>
  <c r="T259" i="9"/>
  <c r="R259" i="9"/>
  <c r="P259" i="9"/>
  <c r="BK259" i="9"/>
  <c r="J259" i="9"/>
  <c r="BE259" i="9" s="1"/>
  <c r="BI255" i="9"/>
  <c r="BH255" i="9"/>
  <c r="BG255" i="9"/>
  <c r="BF255" i="9"/>
  <c r="T255" i="9"/>
  <c r="R255" i="9"/>
  <c r="P255" i="9"/>
  <c r="BK255" i="9"/>
  <c r="J255" i="9"/>
  <c r="BE255" i="9" s="1"/>
  <c r="BI252" i="9"/>
  <c r="BH252" i="9"/>
  <c r="BG252" i="9"/>
  <c r="BF252" i="9"/>
  <c r="T252" i="9"/>
  <c r="R252" i="9"/>
  <c r="P252" i="9"/>
  <c r="BK252" i="9"/>
  <c r="J252" i="9"/>
  <c r="BE252" i="9"/>
  <c r="BI249" i="9"/>
  <c r="BH249" i="9"/>
  <c r="BG249" i="9"/>
  <c r="BF249" i="9"/>
  <c r="T249" i="9"/>
  <c r="R249" i="9"/>
  <c r="P249" i="9"/>
  <c r="BK249" i="9"/>
  <c r="BK226" i="9" s="1"/>
  <c r="J249" i="9"/>
  <c r="BE249" i="9" s="1"/>
  <c r="BI246" i="9"/>
  <c r="BH246" i="9"/>
  <c r="BG246" i="9"/>
  <c r="BF246" i="9"/>
  <c r="T246" i="9"/>
  <c r="R246" i="9"/>
  <c r="P246" i="9"/>
  <c r="BK246" i="9"/>
  <c r="J246" i="9"/>
  <c r="BE246" i="9"/>
  <c r="BI243" i="9"/>
  <c r="BH243" i="9"/>
  <c r="BG243" i="9"/>
  <c r="BF243" i="9"/>
  <c r="T243" i="9"/>
  <c r="R243" i="9"/>
  <c r="P243" i="9"/>
  <c r="BK243" i="9"/>
  <c r="J243" i="9"/>
  <c r="BE243" i="9" s="1"/>
  <c r="BI239" i="9"/>
  <c r="BH239" i="9"/>
  <c r="BG239" i="9"/>
  <c r="BF239" i="9"/>
  <c r="T239" i="9"/>
  <c r="R239" i="9"/>
  <c r="P239" i="9"/>
  <c r="BK239" i="9"/>
  <c r="J239" i="9"/>
  <c r="BE239" i="9" s="1"/>
  <c r="BI236" i="9"/>
  <c r="BH236" i="9"/>
  <c r="BG236" i="9"/>
  <c r="BF236" i="9"/>
  <c r="T236" i="9"/>
  <c r="R236" i="9"/>
  <c r="P236" i="9"/>
  <c r="BK236" i="9"/>
  <c r="J236" i="9"/>
  <c r="BE236" i="9" s="1"/>
  <c r="BI229" i="9"/>
  <c r="BH229" i="9"/>
  <c r="BG229" i="9"/>
  <c r="BF229" i="9"/>
  <c r="T229" i="9"/>
  <c r="R229" i="9"/>
  <c r="P229" i="9"/>
  <c r="BK229" i="9"/>
  <c r="J229" i="9"/>
  <c r="BE229" i="9" s="1"/>
  <c r="BI227" i="9"/>
  <c r="BH227" i="9"/>
  <c r="BG227" i="9"/>
  <c r="BF227" i="9"/>
  <c r="T227" i="9"/>
  <c r="R227" i="9"/>
  <c r="R226" i="9"/>
  <c r="P227" i="9"/>
  <c r="BK227" i="9"/>
  <c r="J226" i="9"/>
  <c r="J66" i="9" s="1"/>
  <c r="J227" i="9"/>
  <c r="BE227" i="9"/>
  <c r="BI220" i="9"/>
  <c r="BH220" i="9"/>
  <c r="BG220" i="9"/>
  <c r="BF220" i="9"/>
  <c r="T220" i="9"/>
  <c r="R220" i="9"/>
  <c r="P220" i="9"/>
  <c r="BK220" i="9"/>
  <c r="J220" i="9"/>
  <c r="BE220" i="9" s="1"/>
  <c r="BI219" i="9"/>
  <c r="BH219" i="9"/>
  <c r="BG219" i="9"/>
  <c r="BF219" i="9"/>
  <c r="T219" i="9"/>
  <c r="R219" i="9"/>
  <c r="P219" i="9"/>
  <c r="BK219" i="9"/>
  <c r="J219" i="9"/>
  <c r="BE219" i="9"/>
  <c r="BI217" i="9"/>
  <c r="BH217" i="9"/>
  <c r="BG217" i="9"/>
  <c r="BF217" i="9"/>
  <c r="T217" i="9"/>
  <c r="R217" i="9"/>
  <c r="P217" i="9"/>
  <c r="BK217" i="9"/>
  <c r="J217" i="9"/>
  <c r="BE217" i="9" s="1"/>
  <c r="BI213" i="9"/>
  <c r="BH213" i="9"/>
  <c r="BG213" i="9"/>
  <c r="BF213" i="9"/>
  <c r="T213" i="9"/>
  <c r="T212" i="9" s="1"/>
  <c r="R213" i="9"/>
  <c r="R212" i="9" s="1"/>
  <c r="P213" i="9"/>
  <c r="P212" i="9"/>
  <c r="BK213" i="9"/>
  <c r="J213" i="9"/>
  <c r="BE213" i="9"/>
  <c r="BI198" i="9"/>
  <c r="BH198" i="9"/>
  <c r="BG198" i="9"/>
  <c r="BF198" i="9"/>
  <c r="T198" i="9"/>
  <c r="T197" i="9"/>
  <c r="R198" i="9"/>
  <c r="R197" i="9" s="1"/>
  <c r="P198" i="9"/>
  <c r="P197" i="9" s="1"/>
  <c r="BK198" i="9"/>
  <c r="BK197" i="9" s="1"/>
  <c r="J197" i="9"/>
  <c r="J64" i="9" s="1"/>
  <c r="J198" i="9"/>
  <c r="BE198" i="9" s="1"/>
  <c r="BI196" i="9"/>
  <c r="BH196" i="9"/>
  <c r="BG196" i="9"/>
  <c r="BF196" i="9"/>
  <c r="T196" i="9"/>
  <c r="R196" i="9"/>
  <c r="R192" i="9" s="1"/>
  <c r="P196" i="9"/>
  <c r="BK196" i="9"/>
  <c r="J196" i="9"/>
  <c r="BE196" i="9"/>
  <c r="BI193" i="9"/>
  <c r="BH193" i="9"/>
  <c r="BG193" i="9"/>
  <c r="BF193" i="9"/>
  <c r="T193" i="9"/>
  <c r="T192" i="9" s="1"/>
  <c r="R193" i="9"/>
  <c r="P193" i="9"/>
  <c r="BK193" i="9"/>
  <c r="BK192" i="9" s="1"/>
  <c r="J192" i="9" s="1"/>
  <c r="J63" i="9" s="1"/>
  <c r="J193" i="9"/>
  <c r="BE193" i="9"/>
  <c r="BI190" i="9"/>
  <c r="BH190" i="9"/>
  <c r="BG190" i="9"/>
  <c r="BF190" i="9"/>
  <c r="T190" i="9"/>
  <c r="R190" i="9"/>
  <c r="P190" i="9"/>
  <c r="BK190" i="9"/>
  <c r="J190" i="9"/>
  <c r="BE190" i="9" s="1"/>
  <c r="BI188" i="9"/>
  <c r="BH188" i="9"/>
  <c r="BG188" i="9"/>
  <c r="BF188" i="9"/>
  <c r="T188" i="9"/>
  <c r="R188" i="9"/>
  <c r="P188" i="9"/>
  <c r="BK188" i="9"/>
  <c r="J188" i="9"/>
  <c r="BE188" i="9"/>
  <c r="BI186" i="9"/>
  <c r="BH186" i="9"/>
  <c r="BG186" i="9"/>
  <c r="BF186" i="9"/>
  <c r="T186" i="9"/>
  <c r="R186" i="9"/>
  <c r="P186" i="9"/>
  <c r="BK186" i="9"/>
  <c r="J186" i="9"/>
  <c r="BE186" i="9" s="1"/>
  <c r="BI184" i="9"/>
  <c r="BH184" i="9"/>
  <c r="BG184" i="9"/>
  <c r="BF184" i="9"/>
  <c r="T184" i="9"/>
  <c r="R184" i="9"/>
  <c r="P184" i="9"/>
  <c r="BK184" i="9"/>
  <c r="J184" i="9"/>
  <c r="BE184" i="9"/>
  <c r="BI181" i="9"/>
  <c r="BH181" i="9"/>
  <c r="BG181" i="9"/>
  <c r="BF181" i="9"/>
  <c r="T181" i="9"/>
  <c r="R181" i="9"/>
  <c r="P181" i="9"/>
  <c r="BK181" i="9"/>
  <c r="J181" i="9"/>
  <c r="BE181" i="9" s="1"/>
  <c r="BI177" i="9"/>
  <c r="BH177" i="9"/>
  <c r="BG177" i="9"/>
  <c r="BF177" i="9"/>
  <c r="T177" i="9"/>
  <c r="R177" i="9"/>
  <c r="P177" i="9"/>
  <c r="BK177" i="9"/>
  <c r="J177" i="9"/>
  <c r="BE177" i="9"/>
  <c r="BI176" i="9"/>
  <c r="BH176" i="9"/>
  <c r="BG176" i="9"/>
  <c r="BF176" i="9"/>
  <c r="T176" i="9"/>
  <c r="R176" i="9"/>
  <c r="P176" i="9"/>
  <c r="BK176" i="9"/>
  <c r="J176" i="9"/>
  <c r="BE176" i="9" s="1"/>
  <c r="BI171" i="9"/>
  <c r="BH171" i="9"/>
  <c r="BG171" i="9"/>
  <c r="BF171" i="9"/>
  <c r="T171" i="9"/>
  <c r="R171" i="9"/>
  <c r="P171" i="9"/>
  <c r="BK171" i="9"/>
  <c r="J171" i="9"/>
  <c r="BE171" i="9" s="1"/>
  <c r="BI164" i="9"/>
  <c r="BH164" i="9"/>
  <c r="BG164" i="9"/>
  <c r="BF164" i="9"/>
  <c r="T164" i="9"/>
  <c r="R164" i="9"/>
  <c r="P164" i="9"/>
  <c r="BK164" i="9"/>
  <c r="J164" i="9"/>
  <c r="BE164" i="9" s="1"/>
  <c r="BI158" i="9"/>
  <c r="BH158" i="9"/>
  <c r="BG158" i="9"/>
  <c r="BF158" i="9"/>
  <c r="T158" i="9"/>
  <c r="R158" i="9"/>
  <c r="P158" i="9"/>
  <c r="BK158" i="9"/>
  <c r="J158" i="9"/>
  <c r="BE158" i="9"/>
  <c r="BI151" i="9"/>
  <c r="BH151" i="9"/>
  <c r="BG151" i="9"/>
  <c r="BF151" i="9"/>
  <c r="T151" i="9"/>
  <c r="R151" i="9"/>
  <c r="P151" i="9"/>
  <c r="BK151" i="9"/>
  <c r="J151" i="9"/>
  <c r="BE151" i="9" s="1"/>
  <c r="BI147" i="9"/>
  <c r="BH147" i="9"/>
  <c r="BG147" i="9"/>
  <c r="BF147" i="9"/>
  <c r="T147" i="9"/>
  <c r="R147" i="9"/>
  <c r="P147" i="9"/>
  <c r="BK147" i="9"/>
  <c r="J147" i="9"/>
  <c r="BE147" i="9"/>
  <c r="BI145" i="9"/>
  <c r="BH145" i="9"/>
  <c r="BG145" i="9"/>
  <c r="BF145" i="9"/>
  <c r="T145" i="9"/>
  <c r="R145" i="9"/>
  <c r="P145" i="9"/>
  <c r="BK145" i="9"/>
  <c r="J145" i="9"/>
  <c r="BE145" i="9" s="1"/>
  <c r="BI142" i="9"/>
  <c r="BH142" i="9"/>
  <c r="BG142" i="9"/>
  <c r="BF142" i="9"/>
  <c r="T142" i="9"/>
  <c r="R142" i="9"/>
  <c r="P142" i="9"/>
  <c r="BK142" i="9"/>
  <c r="J142" i="9"/>
  <c r="BE142" i="9"/>
  <c r="BI139" i="9"/>
  <c r="BH139" i="9"/>
  <c r="BG139" i="9"/>
  <c r="BF139" i="9"/>
  <c r="T139" i="9"/>
  <c r="R139" i="9"/>
  <c r="P139" i="9"/>
  <c r="BK139" i="9"/>
  <c r="J139" i="9"/>
  <c r="BE139" i="9" s="1"/>
  <c r="BI131" i="9"/>
  <c r="BH131" i="9"/>
  <c r="BG131" i="9"/>
  <c r="BF131" i="9"/>
  <c r="T131" i="9"/>
  <c r="R131" i="9"/>
  <c r="P131" i="9"/>
  <c r="BK131" i="9"/>
  <c r="J131" i="9"/>
  <c r="BE131" i="9" s="1"/>
  <c r="BI128" i="9"/>
  <c r="BH128" i="9"/>
  <c r="BG128" i="9"/>
  <c r="BF128" i="9"/>
  <c r="T128" i="9"/>
  <c r="R128" i="9"/>
  <c r="P128" i="9"/>
  <c r="BK128" i="9"/>
  <c r="J128" i="9"/>
  <c r="BE128" i="9" s="1"/>
  <c r="BI126" i="9"/>
  <c r="BH126" i="9"/>
  <c r="BG126" i="9"/>
  <c r="BF126" i="9"/>
  <c r="T126" i="9"/>
  <c r="R126" i="9"/>
  <c r="P126" i="9"/>
  <c r="BK126" i="9"/>
  <c r="J126" i="9"/>
  <c r="BE126" i="9"/>
  <c r="BI124" i="9"/>
  <c r="BH124" i="9"/>
  <c r="BG124" i="9"/>
  <c r="BF124" i="9"/>
  <c r="T124" i="9"/>
  <c r="R124" i="9"/>
  <c r="P124" i="9"/>
  <c r="BK124" i="9"/>
  <c r="J124" i="9"/>
  <c r="BE124" i="9" s="1"/>
  <c r="BI121" i="9"/>
  <c r="BH121" i="9"/>
  <c r="BG121" i="9"/>
  <c r="BF121" i="9"/>
  <c r="T121" i="9"/>
  <c r="R121" i="9"/>
  <c r="P121" i="9"/>
  <c r="BK121" i="9"/>
  <c r="J121" i="9"/>
  <c r="BE121" i="9"/>
  <c r="BI118" i="9"/>
  <c r="BH118" i="9"/>
  <c r="BG118" i="9"/>
  <c r="BF118" i="9"/>
  <c r="T118" i="9"/>
  <c r="R118" i="9"/>
  <c r="P118" i="9"/>
  <c r="BK118" i="9"/>
  <c r="J118" i="9"/>
  <c r="BE118" i="9" s="1"/>
  <c r="BI115" i="9"/>
  <c r="BH115" i="9"/>
  <c r="BG115" i="9"/>
  <c r="BF115" i="9"/>
  <c r="T115" i="9"/>
  <c r="R115" i="9"/>
  <c r="P115" i="9"/>
  <c r="BK115" i="9"/>
  <c r="J115" i="9"/>
  <c r="BE115" i="9"/>
  <c r="BI114" i="9"/>
  <c r="BH114" i="9"/>
  <c r="BG114" i="9"/>
  <c r="BF114" i="9"/>
  <c r="T114" i="9"/>
  <c r="R114" i="9"/>
  <c r="P114" i="9"/>
  <c r="BK114" i="9"/>
  <c r="J114" i="9"/>
  <c r="BE114" i="9" s="1"/>
  <c r="BI112" i="9"/>
  <c r="BH112" i="9"/>
  <c r="BG112" i="9"/>
  <c r="BF112" i="9"/>
  <c r="T112" i="9"/>
  <c r="R112" i="9"/>
  <c r="P112" i="9"/>
  <c r="BK112" i="9"/>
  <c r="J112" i="9"/>
  <c r="BE112" i="9" s="1"/>
  <c r="J32" i="9" s="1"/>
  <c r="AV62" i="1" s="1"/>
  <c r="BI105" i="9"/>
  <c r="BH105" i="9"/>
  <c r="BG105" i="9"/>
  <c r="BF105" i="9"/>
  <c r="T105" i="9"/>
  <c r="R105" i="9"/>
  <c r="P105" i="9"/>
  <c r="BK105" i="9"/>
  <c r="J105" i="9"/>
  <c r="BE105" i="9" s="1"/>
  <c r="BI98" i="9"/>
  <c r="BH98" i="9"/>
  <c r="F35" i="9" s="1"/>
  <c r="BC62" i="1" s="1"/>
  <c r="BG98" i="9"/>
  <c r="BF98" i="9"/>
  <c r="T98" i="9"/>
  <c r="R98" i="9"/>
  <c r="P98" i="9"/>
  <c r="BK98" i="9"/>
  <c r="J98" i="9"/>
  <c r="BE98" i="9"/>
  <c r="BI96" i="9"/>
  <c r="BH96" i="9"/>
  <c r="BG96" i="9"/>
  <c r="BF96" i="9"/>
  <c r="T96" i="9"/>
  <c r="T95" i="9" s="1"/>
  <c r="R96" i="9"/>
  <c r="P96" i="9"/>
  <c r="BK96" i="9"/>
  <c r="J96" i="9"/>
  <c r="BE96" i="9"/>
  <c r="J89" i="9"/>
  <c r="F89" i="9"/>
  <c r="F87" i="9"/>
  <c r="E85" i="9"/>
  <c r="J55" i="9"/>
  <c r="F55" i="9"/>
  <c r="F53" i="9"/>
  <c r="E51" i="9"/>
  <c r="J20" i="9"/>
  <c r="E20" i="9"/>
  <c r="F56" i="9" s="1"/>
  <c r="F90" i="9"/>
  <c r="J19" i="9"/>
  <c r="J14" i="9"/>
  <c r="J53" i="9" s="1"/>
  <c r="J87" i="9"/>
  <c r="E7" i="9"/>
  <c r="E47" i="9" s="1"/>
  <c r="AY61" i="1"/>
  <c r="AX61" i="1"/>
  <c r="BI369" i="8"/>
  <c r="BH369" i="8"/>
  <c r="BG369" i="8"/>
  <c r="BF369" i="8"/>
  <c r="T369" i="8"/>
  <c r="R369" i="8"/>
  <c r="P369" i="8"/>
  <c r="BK369" i="8"/>
  <c r="J369" i="8"/>
  <c r="BE369" i="8" s="1"/>
  <c r="BI365" i="8"/>
  <c r="BH365" i="8"/>
  <c r="BG365" i="8"/>
  <c r="BF365" i="8"/>
  <c r="T365" i="8"/>
  <c r="R365" i="8"/>
  <c r="P365" i="8"/>
  <c r="BK365" i="8"/>
  <c r="J365" i="8"/>
  <c r="BE365" i="8" s="1"/>
  <c r="BI361" i="8"/>
  <c r="BH361" i="8"/>
  <c r="BG361" i="8"/>
  <c r="BF361" i="8"/>
  <c r="T361" i="8"/>
  <c r="R361" i="8"/>
  <c r="P361" i="8"/>
  <c r="BK361" i="8"/>
  <c r="J361" i="8"/>
  <c r="BE361" i="8" s="1"/>
  <c r="BI360" i="8"/>
  <c r="BH360" i="8"/>
  <c r="BG360" i="8"/>
  <c r="BF360" i="8"/>
  <c r="T360" i="8"/>
  <c r="T359" i="8" s="1"/>
  <c r="R360" i="8"/>
  <c r="P360" i="8"/>
  <c r="P359" i="8" s="1"/>
  <c r="BK360" i="8"/>
  <c r="J360" i="8"/>
  <c r="BE360" i="8"/>
  <c r="BI358" i="8"/>
  <c r="BH358" i="8"/>
  <c r="BG358" i="8"/>
  <c r="BF358" i="8"/>
  <c r="T358" i="8"/>
  <c r="T357" i="8" s="1"/>
  <c r="R358" i="8"/>
  <c r="R357" i="8"/>
  <c r="P358" i="8"/>
  <c r="P357" i="8" s="1"/>
  <c r="BK358" i="8"/>
  <c r="BK357" i="8"/>
  <c r="J357" i="8" s="1"/>
  <c r="J70" i="8" s="1"/>
  <c r="J358" i="8"/>
  <c r="BE358" i="8" s="1"/>
  <c r="BI352" i="8"/>
  <c r="BH352" i="8"/>
  <c r="BG352" i="8"/>
  <c r="BF352" i="8"/>
  <c r="T352" i="8"/>
  <c r="T351" i="8"/>
  <c r="R352" i="8"/>
  <c r="R351" i="8" s="1"/>
  <c r="P352" i="8"/>
  <c r="P351" i="8"/>
  <c r="BK352" i="8"/>
  <c r="BK351" i="8" s="1"/>
  <c r="J351" i="8" s="1"/>
  <c r="J69" i="8" s="1"/>
  <c r="J352" i="8"/>
  <c r="BE352" i="8" s="1"/>
  <c r="BI350" i="8"/>
  <c r="BH350" i="8"/>
  <c r="BG350" i="8"/>
  <c r="BF350" i="8"/>
  <c r="T350" i="8"/>
  <c r="R350" i="8"/>
  <c r="P350" i="8"/>
  <c r="BK350" i="8"/>
  <c r="J350" i="8"/>
  <c r="BE350" i="8" s="1"/>
  <c r="BI349" i="8"/>
  <c r="BH349" i="8"/>
  <c r="BG349" i="8"/>
  <c r="BF349" i="8"/>
  <c r="T349" i="8"/>
  <c r="R349" i="8"/>
  <c r="P349" i="8"/>
  <c r="BK349" i="8"/>
  <c r="J349" i="8"/>
  <c r="BE349" i="8" s="1"/>
  <c r="BI345" i="8"/>
  <c r="BH345" i="8"/>
  <c r="BG345" i="8"/>
  <c r="BF345" i="8"/>
  <c r="T345" i="8"/>
  <c r="R345" i="8"/>
  <c r="P345" i="8"/>
  <c r="BK345" i="8"/>
  <c r="J345" i="8"/>
  <c r="BE345" i="8"/>
  <c r="BI342" i="8"/>
  <c r="BH342" i="8"/>
  <c r="BG342" i="8"/>
  <c r="BF342" i="8"/>
  <c r="T342" i="8"/>
  <c r="R342" i="8"/>
  <c r="P342" i="8"/>
  <c r="BK342" i="8"/>
  <c r="J342" i="8"/>
  <c r="BE342" i="8" s="1"/>
  <c r="BI338" i="8"/>
  <c r="BH338" i="8"/>
  <c r="BG338" i="8"/>
  <c r="BF338" i="8"/>
  <c r="T338" i="8"/>
  <c r="T337" i="8" s="1"/>
  <c r="R338" i="8"/>
  <c r="P338" i="8"/>
  <c r="P337" i="8" s="1"/>
  <c r="BK338" i="8"/>
  <c r="J338" i="8"/>
  <c r="BE338" i="8" s="1"/>
  <c r="BI326" i="8"/>
  <c r="BH326" i="8"/>
  <c r="BG326" i="8"/>
  <c r="BF326" i="8"/>
  <c r="T326" i="8"/>
  <c r="R326" i="8"/>
  <c r="P326" i="8"/>
  <c r="BK326" i="8"/>
  <c r="J326" i="8"/>
  <c r="BE326" i="8"/>
  <c r="BI324" i="8"/>
  <c r="BH324" i="8"/>
  <c r="BG324" i="8"/>
  <c r="BF324" i="8"/>
  <c r="T324" i="8"/>
  <c r="R324" i="8"/>
  <c r="P324" i="8"/>
  <c r="BK324" i="8"/>
  <c r="J324" i="8"/>
  <c r="BI317" i="8"/>
  <c r="BH317" i="8"/>
  <c r="BG317" i="8"/>
  <c r="BF317" i="8"/>
  <c r="T317" i="8"/>
  <c r="R317" i="8"/>
  <c r="P317" i="8"/>
  <c r="BK317" i="8"/>
  <c r="J317" i="8"/>
  <c r="BE317" i="8"/>
  <c r="BI315" i="8"/>
  <c r="BH315" i="8"/>
  <c r="BG315" i="8"/>
  <c r="BF315" i="8"/>
  <c r="T315" i="8"/>
  <c r="R315" i="8"/>
  <c r="P315" i="8"/>
  <c r="BK315" i="8"/>
  <c r="J315" i="8"/>
  <c r="BE315" i="8" s="1"/>
  <c r="BI314" i="8"/>
  <c r="BH314" i="8"/>
  <c r="BG314" i="8"/>
  <c r="BF314" i="8"/>
  <c r="T314" i="8"/>
  <c r="R314" i="8"/>
  <c r="P314" i="8"/>
  <c r="BK314" i="8"/>
  <c r="J314" i="8"/>
  <c r="BE314" i="8" s="1"/>
  <c r="BI313" i="8"/>
  <c r="BH313" i="8"/>
  <c r="BG313" i="8"/>
  <c r="BF313" i="8"/>
  <c r="T313" i="8"/>
  <c r="R313" i="8"/>
  <c r="P313" i="8"/>
  <c r="BK313" i="8"/>
  <c r="J313" i="8"/>
  <c r="BE313" i="8" s="1"/>
  <c r="BI312" i="8"/>
  <c r="BH312" i="8"/>
  <c r="BG312" i="8"/>
  <c r="BF312" i="8"/>
  <c r="T312" i="8"/>
  <c r="R312" i="8"/>
  <c r="P312" i="8"/>
  <c r="BK312" i="8"/>
  <c r="J312" i="8"/>
  <c r="BE312" i="8"/>
  <c r="BI311" i="8"/>
  <c r="BH311" i="8"/>
  <c r="BG311" i="8"/>
  <c r="BF311" i="8"/>
  <c r="T311" i="8"/>
  <c r="R311" i="8"/>
  <c r="P311" i="8"/>
  <c r="BK311" i="8"/>
  <c r="J311" i="8"/>
  <c r="BE311" i="8" s="1"/>
  <c r="BI306" i="8"/>
  <c r="BH306" i="8"/>
  <c r="BG306" i="8"/>
  <c r="BF306" i="8"/>
  <c r="T306" i="8"/>
  <c r="R306" i="8"/>
  <c r="P306" i="8"/>
  <c r="BK306" i="8"/>
  <c r="J306" i="8"/>
  <c r="BE306" i="8"/>
  <c r="BI305" i="8"/>
  <c r="BH305" i="8"/>
  <c r="BG305" i="8"/>
  <c r="BF305" i="8"/>
  <c r="T305" i="8"/>
  <c r="R305" i="8"/>
  <c r="P305" i="8"/>
  <c r="BK305" i="8"/>
  <c r="J305" i="8"/>
  <c r="BE305" i="8" s="1"/>
  <c r="BI304" i="8"/>
  <c r="BH304" i="8"/>
  <c r="BG304" i="8"/>
  <c r="BF304" i="8"/>
  <c r="T304" i="8"/>
  <c r="R304" i="8"/>
  <c r="P304" i="8"/>
  <c r="BK304" i="8"/>
  <c r="J304" i="8"/>
  <c r="BE304" i="8"/>
  <c r="BI299" i="8"/>
  <c r="BH299" i="8"/>
  <c r="BG299" i="8"/>
  <c r="BF299" i="8"/>
  <c r="T299" i="8"/>
  <c r="R299" i="8"/>
  <c r="P299" i="8"/>
  <c r="BK299" i="8"/>
  <c r="J299" i="8"/>
  <c r="BE299" i="8" s="1"/>
  <c r="BI298" i="8"/>
  <c r="BH298" i="8"/>
  <c r="BG298" i="8"/>
  <c r="BF298" i="8"/>
  <c r="T298" i="8"/>
  <c r="R298" i="8"/>
  <c r="P298" i="8"/>
  <c r="BK298" i="8"/>
  <c r="J298" i="8"/>
  <c r="BE298" i="8" s="1"/>
  <c r="BI293" i="8"/>
  <c r="BH293" i="8"/>
  <c r="BG293" i="8"/>
  <c r="BF293" i="8"/>
  <c r="T293" i="8"/>
  <c r="R293" i="8"/>
  <c r="P293" i="8"/>
  <c r="BK293" i="8"/>
  <c r="J293" i="8"/>
  <c r="BE293" i="8" s="1"/>
  <c r="BI292" i="8"/>
  <c r="BH292" i="8"/>
  <c r="BG292" i="8"/>
  <c r="BF292" i="8"/>
  <c r="T292" i="8"/>
  <c r="R292" i="8"/>
  <c r="P292" i="8"/>
  <c r="BK292" i="8"/>
  <c r="J292" i="8"/>
  <c r="BE292" i="8"/>
  <c r="BI291" i="8"/>
  <c r="BH291" i="8"/>
  <c r="BG291" i="8"/>
  <c r="BF291" i="8"/>
  <c r="T291" i="8"/>
  <c r="R291" i="8"/>
  <c r="P291" i="8"/>
  <c r="BK291" i="8"/>
  <c r="J291" i="8"/>
  <c r="BE291" i="8" s="1"/>
  <c r="BI290" i="8"/>
  <c r="BH290" i="8"/>
  <c r="BG290" i="8"/>
  <c r="BF290" i="8"/>
  <c r="T290" i="8"/>
  <c r="R290" i="8"/>
  <c r="P290" i="8"/>
  <c r="BK290" i="8"/>
  <c r="J290" i="8"/>
  <c r="BE290" i="8"/>
  <c r="BI289" i="8"/>
  <c r="BH289" i="8"/>
  <c r="BG289" i="8"/>
  <c r="BF289" i="8"/>
  <c r="T289" i="8"/>
  <c r="R289" i="8"/>
  <c r="P289" i="8"/>
  <c r="BK289" i="8"/>
  <c r="J289" i="8"/>
  <c r="BE289" i="8" s="1"/>
  <c r="BI287" i="8"/>
  <c r="BH287" i="8"/>
  <c r="BG287" i="8"/>
  <c r="BF287" i="8"/>
  <c r="T287" i="8"/>
  <c r="R287" i="8"/>
  <c r="P287" i="8"/>
  <c r="BK287" i="8"/>
  <c r="J287" i="8"/>
  <c r="BE287" i="8"/>
  <c r="BI283" i="8"/>
  <c r="BH283" i="8"/>
  <c r="BG283" i="8"/>
  <c r="BF283" i="8"/>
  <c r="T283" i="8"/>
  <c r="R283" i="8"/>
  <c r="P283" i="8"/>
  <c r="BK283" i="8"/>
  <c r="J283" i="8"/>
  <c r="BE283" i="8" s="1"/>
  <c r="BI282" i="8"/>
  <c r="BH282" i="8"/>
  <c r="BG282" i="8"/>
  <c r="BF282" i="8"/>
  <c r="T282" i="8"/>
  <c r="R282" i="8"/>
  <c r="P282" i="8"/>
  <c r="BK282" i="8"/>
  <c r="J282" i="8"/>
  <c r="BE282" i="8" s="1"/>
  <c r="BI281" i="8"/>
  <c r="BH281" i="8"/>
  <c r="BG281" i="8"/>
  <c r="BF281" i="8"/>
  <c r="T281" i="8"/>
  <c r="R281" i="8"/>
  <c r="P281" i="8"/>
  <c r="BK281" i="8"/>
  <c r="J281" i="8"/>
  <c r="BE281" i="8" s="1"/>
  <c r="BI280" i="8"/>
  <c r="BH280" i="8"/>
  <c r="BG280" i="8"/>
  <c r="BF280" i="8"/>
  <c r="T280" i="8"/>
  <c r="R280" i="8"/>
  <c r="R277" i="8" s="1"/>
  <c r="P280" i="8"/>
  <c r="BK280" i="8"/>
  <c r="J280" i="8"/>
  <c r="BE280" i="8"/>
  <c r="BI278" i="8"/>
  <c r="BH278" i="8"/>
  <c r="BG278" i="8"/>
  <c r="BF278" i="8"/>
  <c r="T278" i="8"/>
  <c r="R278" i="8"/>
  <c r="P278" i="8"/>
  <c r="BK278" i="8"/>
  <c r="BK277" i="8" s="1"/>
  <c r="J278" i="8"/>
  <c r="BE278" i="8" s="1"/>
  <c r="BI271" i="8"/>
  <c r="BH271" i="8"/>
  <c r="BG271" i="8"/>
  <c r="BF271" i="8"/>
  <c r="T271" i="8"/>
  <c r="R271" i="8"/>
  <c r="R257" i="8" s="1"/>
  <c r="P271" i="8"/>
  <c r="BK271" i="8"/>
  <c r="J271" i="8"/>
  <c r="BE271" i="8"/>
  <c r="BI264" i="8"/>
  <c r="BH264" i="8"/>
  <c r="BG264" i="8"/>
  <c r="BF264" i="8"/>
  <c r="T264" i="8"/>
  <c r="R264" i="8"/>
  <c r="P264" i="8"/>
  <c r="BK264" i="8"/>
  <c r="J264" i="8"/>
  <c r="BE264" i="8"/>
  <c r="BI258" i="8"/>
  <c r="BH258" i="8"/>
  <c r="BG258" i="8"/>
  <c r="BF258" i="8"/>
  <c r="T258" i="8"/>
  <c r="T257" i="8"/>
  <c r="R258" i="8"/>
  <c r="P258" i="8"/>
  <c r="P257" i="8" s="1"/>
  <c r="BK258" i="8"/>
  <c r="J258" i="8"/>
  <c r="BE258" i="8" s="1"/>
  <c r="BI252" i="8"/>
  <c r="BH252" i="8"/>
  <c r="BG252" i="8"/>
  <c r="BF252" i="8"/>
  <c r="T252" i="8"/>
  <c r="R252" i="8"/>
  <c r="P252" i="8"/>
  <c r="BK252" i="8"/>
  <c r="J252" i="8"/>
  <c r="BE252" i="8"/>
  <c r="BI251" i="8"/>
  <c r="BH251" i="8"/>
  <c r="BG251" i="8"/>
  <c r="BF251" i="8"/>
  <c r="T251" i="8"/>
  <c r="R251" i="8"/>
  <c r="P251" i="8"/>
  <c r="BK251" i="8"/>
  <c r="J251" i="8"/>
  <c r="BE251" i="8" s="1"/>
  <c r="BI250" i="8"/>
  <c r="BH250" i="8"/>
  <c r="BG250" i="8"/>
  <c r="BF250" i="8"/>
  <c r="T250" i="8"/>
  <c r="R250" i="8"/>
  <c r="P250" i="8"/>
  <c r="BK250" i="8"/>
  <c r="J250" i="8"/>
  <c r="BE250" i="8"/>
  <c r="BI249" i="8"/>
  <c r="BH249" i="8"/>
  <c r="BG249" i="8"/>
  <c r="BF249" i="8"/>
  <c r="T249" i="8"/>
  <c r="R249" i="8"/>
  <c r="P249" i="8"/>
  <c r="BK249" i="8"/>
  <c r="J249" i="8"/>
  <c r="BE249" i="8" s="1"/>
  <c r="BI245" i="8"/>
  <c r="BH245" i="8"/>
  <c r="BG245" i="8"/>
  <c r="BF245" i="8"/>
  <c r="T245" i="8"/>
  <c r="R245" i="8"/>
  <c r="P245" i="8"/>
  <c r="BK245" i="8"/>
  <c r="J245" i="8"/>
  <c r="BE245" i="8"/>
  <c r="BI239" i="8"/>
  <c r="BH239" i="8"/>
  <c r="BG239" i="8"/>
  <c r="BF239" i="8"/>
  <c r="T239" i="8"/>
  <c r="T238" i="8" s="1"/>
  <c r="R239" i="8"/>
  <c r="R238" i="8"/>
  <c r="P239" i="8"/>
  <c r="P238" i="8" s="1"/>
  <c r="BK239" i="8"/>
  <c r="BK238" i="8"/>
  <c r="J238" i="8" s="1"/>
  <c r="J65" i="8" s="1"/>
  <c r="J239" i="8"/>
  <c r="BE239" i="8" s="1"/>
  <c r="BI230" i="8"/>
  <c r="BH230" i="8"/>
  <c r="BG230" i="8"/>
  <c r="BF230" i="8"/>
  <c r="T230" i="8"/>
  <c r="T229" i="8" s="1"/>
  <c r="R230" i="8"/>
  <c r="R229" i="8" s="1"/>
  <c r="P230" i="8"/>
  <c r="P229" i="8" s="1"/>
  <c r="BK230" i="8"/>
  <c r="BK229" i="8" s="1"/>
  <c r="J229" i="8" s="1"/>
  <c r="J64" i="8" s="1"/>
  <c r="J230" i="8"/>
  <c r="BE230" i="8" s="1"/>
  <c r="BI225" i="8"/>
  <c r="BH225" i="8"/>
  <c r="BG225" i="8"/>
  <c r="BF225" i="8"/>
  <c r="T225" i="8"/>
  <c r="T224" i="8" s="1"/>
  <c r="R225" i="8"/>
  <c r="R224" i="8" s="1"/>
  <c r="P225" i="8"/>
  <c r="P224" i="8"/>
  <c r="BK225" i="8"/>
  <c r="BK224" i="8" s="1"/>
  <c r="J224" i="8" s="1"/>
  <c r="J63" i="8" s="1"/>
  <c r="J225" i="8"/>
  <c r="BE225" i="8"/>
  <c r="BI221" i="8"/>
  <c r="BH221" i="8"/>
  <c r="BG221" i="8"/>
  <c r="BF221" i="8"/>
  <c r="T221" i="8"/>
  <c r="R221" i="8"/>
  <c r="P221" i="8"/>
  <c r="BK221" i="8"/>
  <c r="J221" i="8"/>
  <c r="BE221" i="8" s="1"/>
  <c r="BI209" i="8"/>
  <c r="BH209" i="8"/>
  <c r="BG209" i="8"/>
  <c r="BF209" i="8"/>
  <c r="T209" i="8"/>
  <c r="R209" i="8"/>
  <c r="P209" i="8"/>
  <c r="BK209" i="8"/>
  <c r="J209" i="8"/>
  <c r="BE209" i="8"/>
  <c r="BI207" i="8"/>
  <c r="BH207" i="8"/>
  <c r="BG207" i="8"/>
  <c r="BF207" i="8"/>
  <c r="T207" i="8"/>
  <c r="R207" i="8"/>
  <c r="P207" i="8"/>
  <c r="BK207" i="8"/>
  <c r="J207" i="8"/>
  <c r="BE207" i="8" s="1"/>
  <c r="BI202" i="8"/>
  <c r="BH202" i="8"/>
  <c r="BG202" i="8"/>
  <c r="BF202" i="8"/>
  <c r="T202" i="8"/>
  <c r="R202" i="8"/>
  <c r="P202" i="8"/>
  <c r="BK202" i="8"/>
  <c r="J202" i="8"/>
  <c r="BE202" i="8"/>
  <c r="BI177" i="8"/>
  <c r="BH177" i="8"/>
  <c r="BG177" i="8"/>
  <c r="BF177" i="8"/>
  <c r="T177" i="8"/>
  <c r="R177" i="8"/>
  <c r="P177" i="8"/>
  <c r="BK177" i="8"/>
  <c r="J177" i="8"/>
  <c r="BE177" i="8" s="1"/>
  <c r="BI171" i="8"/>
  <c r="BH171" i="8"/>
  <c r="BG171" i="8"/>
  <c r="BF171" i="8"/>
  <c r="T171" i="8"/>
  <c r="R171" i="8"/>
  <c r="P171" i="8"/>
  <c r="BK171" i="8"/>
  <c r="J171" i="8"/>
  <c r="BE171" i="8"/>
  <c r="BI161" i="8"/>
  <c r="BH161" i="8"/>
  <c r="BG161" i="8"/>
  <c r="BF161" i="8"/>
  <c r="T161" i="8"/>
  <c r="R161" i="8"/>
  <c r="P161" i="8"/>
  <c r="BK161" i="8"/>
  <c r="J161" i="8"/>
  <c r="BE161" i="8" s="1"/>
  <c r="BI157" i="8"/>
  <c r="BH157" i="8"/>
  <c r="BG157" i="8"/>
  <c r="BF157" i="8"/>
  <c r="T157" i="8"/>
  <c r="R157" i="8"/>
  <c r="P157" i="8"/>
  <c r="BK157" i="8"/>
  <c r="J157" i="8"/>
  <c r="BE157" i="8"/>
  <c r="BI155" i="8"/>
  <c r="BH155" i="8"/>
  <c r="BG155" i="8"/>
  <c r="BF155" i="8"/>
  <c r="T155" i="8"/>
  <c r="R155" i="8"/>
  <c r="P155" i="8"/>
  <c r="BK155" i="8"/>
  <c r="J155" i="8"/>
  <c r="BE155" i="8" s="1"/>
  <c r="BI153" i="8"/>
  <c r="BH153" i="8"/>
  <c r="BG153" i="8"/>
  <c r="BF153" i="8"/>
  <c r="T153" i="8"/>
  <c r="R153" i="8"/>
  <c r="P153" i="8"/>
  <c r="BK153" i="8"/>
  <c r="J153" i="8"/>
  <c r="BE153" i="8"/>
  <c r="BI151" i="8"/>
  <c r="BH151" i="8"/>
  <c r="BG151" i="8"/>
  <c r="BF151" i="8"/>
  <c r="T151" i="8"/>
  <c r="R151" i="8"/>
  <c r="P151" i="8"/>
  <c r="BK151" i="8"/>
  <c r="J151" i="8"/>
  <c r="BE151" i="8" s="1"/>
  <c r="BI149" i="8"/>
  <c r="BH149" i="8"/>
  <c r="BG149" i="8"/>
  <c r="BF149" i="8"/>
  <c r="T149" i="8"/>
  <c r="R149" i="8"/>
  <c r="P149" i="8"/>
  <c r="BK149" i="8"/>
  <c r="J149" i="8"/>
  <c r="BE149" i="8"/>
  <c r="BI146" i="8"/>
  <c r="BH146" i="8"/>
  <c r="BG146" i="8"/>
  <c r="BF146" i="8"/>
  <c r="T146" i="8"/>
  <c r="R146" i="8"/>
  <c r="P146" i="8"/>
  <c r="BK146" i="8"/>
  <c r="J146" i="8"/>
  <c r="BE146" i="8" s="1"/>
  <c r="BI140" i="8"/>
  <c r="BH140" i="8"/>
  <c r="BG140" i="8"/>
  <c r="BF140" i="8"/>
  <c r="T140" i="8"/>
  <c r="R140" i="8"/>
  <c r="P140" i="8"/>
  <c r="BK140" i="8"/>
  <c r="J140" i="8"/>
  <c r="BE140" i="8"/>
  <c r="BI137" i="8"/>
  <c r="BH137" i="8"/>
  <c r="BG137" i="8"/>
  <c r="BF137" i="8"/>
  <c r="T137" i="8"/>
  <c r="R137" i="8"/>
  <c r="P137" i="8"/>
  <c r="BK137" i="8"/>
  <c r="J137" i="8"/>
  <c r="BE137" i="8" s="1"/>
  <c r="BI126" i="8"/>
  <c r="BH126" i="8"/>
  <c r="BG126" i="8"/>
  <c r="BF126" i="8"/>
  <c r="T126" i="8"/>
  <c r="R126" i="8"/>
  <c r="P126" i="8"/>
  <c r="BK126" i="8"/>
  <c r="J126" i="8"/>
  <c r="BE126" i="8"/>
  <c r="BI115" i="8"/>
  <c r="BH115" i="8"/>
  <c r="BG115" i="8"/>
  <c r="BF115" i="8"/>
  <c r="T115" i="8"/>
  <c r="R115" i="8"/>
  <c r="P115" i="8"/>
  <c r="BK115" i="8"/>
  <c r="J115" i="8"/>
  <c r="BE115" i="8" s="1"/>
  <c r="BI113" i="8"/>
  <c r="BH113" i="8"/>
  <c r="BG113" i="8"/>
  <c r="BF113" i="8"/>
  <c r="T113" i="8"/>
  <c r="R113" i="8"/>
  <c r="P113" i="8"/>
  <c r="BK113" i="8"/>
  <c r="J113" i="8"/>
  <c r="BE113" i="8"/>
  <c r="BI111" i="8"/>
  <c r="BH111" i="8"/>
  <c r="BG111" i="8"/>
  <c r="BF111" i="8"/>
  <c r="T111" i="8"/>
  <c r="R111" i="8"/>
  <c r="P111" i="8"/>
  <c r="BK111" i="8"/>
  <c r="J111" i="8"/>
  <c r="BE111" i="8" s="1"/>
  <c r="BI108" i="8"/>
  <c r="BH108" i="8"/>
  <c r="BG108" i="8"/>
  <c r="BF108" i="8"/>
  <c r="T108" i="8"/>
  <c r="R108" i="8"/>
  <c r="P108" i="8"/>
  <c r="BK108" i="8"/>
  <c r="J108" i="8"/>
  <c r="BE108" i="8"/>
  <c r="BI102" i="8"/>
  <c r="BH102" i="8"/>
  <c r="BG102" i="8"/>
  <c r="BF102" i="8"/>
  <c r="T102" i="8"/>
  <c r="R102" i="8"/>
  <c r="P102" i="8"/>
  <c r="BK102" i="8"/>
  <c r="J102" i="8"/>
  <c r="BE102" i="8" s="1"/>
  <c r="BI96" i="8"/>
  <c r="BH96" i="8"/>
  <c r="BG96" i="8"/>
  <c r="BF96" i="8"/>
  <c r="T96" i="8"/>
  <c r="R96" i="8"/>
  <c r="R95" i="8"/>
  <c r="P96" i="8"/>
  <c r="P95" i="8" s="1"/>
  <c r="BK96" i="8"/>
  <c r="J96" i="8"/>
  <c r="BE96" i="8" s="1"/>
  <c r="J89" i="8"/>
  <c r="F89" i="8"/>
  <c r="F87" i="8"/>
  <c r="E85" i="8"/>
  <c r="J55" i="8"/>
  <c r="F55" i="8"/>
  <c r="F53" i="8"/>
  <c r="E51" i="8"/>
  <c r="J20" i="8"/>
  <c r="E20" i="8"/>
  <c r="F90" i="8" s="1"/>
  <c r="J19" i="8"/>
  <c r="J14" i="8"/>
  <c r="E7" i="8"/>
  <c r="E47" i="8" s="1"/>
  <c r="AY60" i="1"/>
  <c r="AX60" i="1"/>
  <c r="BI280" i="7"/>
  <c r="BH280" i="7"/>
  <c r="BG280" i="7"/>
  <c r="BF280" i="7"/>
  <c r="T280" i="7"/>
  <c r="T279" i="7" s="1"/>
  <c r="R280" i="7"/>
  <c r="R279" i="7" s="1"/>
  <c r="P280" i="7"/>
  <c r="P279" i="7" s="1"/>
  <c r="BK280" i="7"/>
  <c r="BK279" i="7" s="1"/>
  <c r="J279" i="7" s="1"/>
  <c r="J70" i="7" s="1"/>
  <c r="J280" i="7"/>
  <c r="BE280" i="7" s="1"/>
  <c r="BI273" i="7"/>
  <c r="BH273" i="7"/>
  <c r="BG273" i="7"/>
  <c r="BF273" i="7"/>
  <c r="T273" i="7"/>
  <c r="T272" i="7" s="1"/>
  <c r="R273" i="7"/>
  <c r="R272" i="7" s="1"/>
  <c r="P273" i="7"/>
  <c r="P272" i="7" s="1"/>
  <c r="BK273" i="7"/>
  <c r="BK272" i="7" s="1"/>
  <c r="J272" i="7" s="1"/>
  <c r="J69" i="7" s="1"/>
  <c r="J273" i="7"/>
  <c r="BE273" i="7" s="1"/>
  <c r="BI269" i="7"/>
  <c r="BH269" i="7"/>
  <c r="BG269" i="7"/>
  <c r="BF269" i="7"/>
  <c r="T269" i="7"/>
  <c r="T268" i="7" s="1"/>
  <c r="R269" i="7"/>
  <c r="R268" i="7" s="1"/>
  <c r="P269" i="7"/>
  <c r="P268" i="7" s="1"/>
  <c r="BK269" i="7"/>
  <c r="BK268" i="7"/>
  <c r="J268" i="7" s="1"/>
  <c r="J68" i="7" s="1"/>
  <c r="J269" i="7"/>
  <c r="BE269" i="7" s="1"/>
  <c r="BI265" i="7"/>
  <c r="BH265" i="7"/>
  <c r="BG265" i="7"/>
  <c r="BF265" i="7"/>
  <c r="T265" i="7"/>
  <c r="R265" i="7"/>
  <c r="P265" i="7"/>
  <c r="BK265" i="7"/>
  <c r="J265" i="7"/>
  <c r="BE265" i="7" s="1"/>
  <c r="BI264" i="7"/>
  <c r="BH264" i="7"/>
  <c r="BG264" i="7"/>
  <c r="BF264" i="7"/>
  <c r="T264" i="7"/>
  <c r="R264" i="7"/>
  <c r="P264" i="7"/>
  <c r="BK264" i="7"/>
  <c r="BE264" i="7"/>
  <c r="BI261" i="7"/>
  <c r="BH261" i="7"/>
  <c r="BG261" i="7"/>
  <c r="BF261" i="7"/>
  <c r="T261" i="7"/>
  <c r="R261" i="7"/>
  <c r="P261" i="7"/>
  <c r="BK261" i="7"/>
  <c r="J261" i="7"/>
  <c r="BE261" i="7" s="1"/>
  <c r="BI260" i="7"/>
  <c r="BH260" i="7"/>
  <c r="BG260" i="7"/>
  <c r="BF260" i="7"/>
  <c r="T260" i="7"/>
  <c r="R260" i="7"/>
  <c r="P260" i="7"/>
  <c r="BK260" i="7"/>
  <c r="J260" i="7"/>
  <c r="BE260" i="7" s="1"/>
  <c r="BI259" i="7"/>
  <c r="BH259" i="7"/>
  <c r="BG259" i="7"/>
  <c r="BF259" i="7"/>
  <c r="T259" i="7"/>
  <c r="R259" i="7"/>
  <c r="P259" i="7"/>
  <c r="BK259" i="7"/>
  <c r="J259" i="7"/>
  <c r="BE259" i="7" s="1"/>
  <c r="BI258" i="7"/>
  <c r="BH258" i="7"/>
  <c r="BG258" i="7"/>
  <c r="BF258" i="7"/>
  <c r="T258" i="7"/>
  <c r="R258" i="7"/>
  <c r="P258" i="7"/>
  <c r="BK258" i="7"/>
  <c r="J258" i="7"/>
  <c r="BE258" i="7" s="1"/>
  <c r="BI255" i="7"/>
  <c r="BH255" i="7"/>
  <c r="BG255" i="7"/>
  <c r="BF255" i="7"/>
  <c r="T255" i="7"/>
  <c r="R255" i="7"/>
  <c r="P255" i="7"/>
  <c r="BK255" i="7"/>
  <c r="J255" i="7"/>
  <c r="BE255" i="7" s="1"/>
  <c r="BI254" i="7"/>
  <c r="BH254" i="7"/>
  <c r="BG254" i="7"/>
  <c r="BF254" i="7"/>
  <c r="T254" i="7"/>
  <c r="R254" i="7"/>
  <c r="P254" i="7"/>
  <c r="BK254" i="7"/>
  <c r="J254" i="7"/>
  <c r="BE254" i="7" s="1"/>
  <c r="BI251" i="7"/>
  <c r="BH251" i="7"/>
  <c r="BG251" i="7"/>
  <c r="BF251" i="7"/>
  <c r="T251" i="7"/>
  <c r="R251" i="7"/>
  <c r="P251" i="7"/>
  <c r="BK251" i="7"/>
  <c r="J251" i="7"/>
  <c r="BE251" i="7" s="1"/>
  <c r="BI250" i="7"/>
  <c r="BH250" i="7"/>
  <c r="BG250" i="7"/>
  <c r="BF250" i="7"/>
  <c r="T250" i="7"/>
  <c r="R250" i="7"/>
  <c r="P250" i="7"/>
  <c r="BK250" i="7"/>
  <c r="J250" i="7"/>
  <c r="BE250" i="7"/>
  <c r="BI247" i="7"/>
  <c r="BH247" i="7"/>
  <c r="BG247" i="7"/>
  <c r="BF247" i="7"/>
  <c r="T247" i="7"/>
  <c r="R247" i="7"/>
  <c r="P247" i="7"/>
  <c r="BK247" i="7"/>
  <c r="J247" i="7"/>
  <c r="BE247" i="7" s="1"/>
  <c r="BI244" i="7"/>
  <c r="BH244" i="7"/>
  <c r="BG244" i="7"/>
  <c r="BF244" i="7"/>
  <c r="T244" i="7"/>
  <c r="R244" i="7"/>
  <c r="P244" i="7"/>
  <c r="BK244" i="7"/>
  <c r="J244" i="7"/>
  <c r="BE244" i="7" s="1"/>
  <c r="BI243" i="7"/>
  <c r="BH243" i="7"/>
  <c r="BG243" i="7"/>
  <c r="BF243" i="7"/>
  <c r="T243" i="7"/>
  <c r="R243" i="7"/>
  <c r="P243" i="7"/>
  <c r="BK243" i="7"/>
  <c r="J243" i="7"/>
  <c r="BE243" i="7" s="1"/>
  <c r="BI240" i="7"/>
  <c r="BH240" i="7"/>
  <c r="BG240" i="7"/>
  <c r="BF240" i="7"/>
  <c r="T240" i="7"/>
  <c r="R240" i="7"/>
  <c r="P240" i="7"/>
  <c r="BK240" i="7"/>
  <c r="J240" i="7"/>
  <c r="BE240" i="7" s="1"/>
  <c r="BI239" i="7"/>
  <c r="BH239" i="7"/>
  <c r="BG239" i="7"/>
  <c r="BF239" i="7"/>
  <c r="T239" i="7"/>
  <c r="R239" i="7"/>
  <c r="P239" i="7"/>
  <c r="BK239" i="7"/>
  <c r="J239" i="7"/>
  <c r="BE239" i="7" s="1"/>
  <c r="BI238" i="7"/>
  <c r="BH238" i="7"/>
  <c r="BG238" i="7"/>
  <c r="BF238" i="7"/>
  <c r="T238" i="7"/>
  <c r="R238" i="7"/>
  <c r="P238" i="7"/>
  <c r="BK238" i="7"/>
  <c r="J238" i="7"/>
  <c r="BE238" i="7"/>
  <c r="BI237" i="7"/>
  <c r="BH237" i="7"/>
  <c r="BG237" i="7"/>
  <c r="BF237" i="7"/>
  <c r="T237" i="7"/>
  <c r="R237" i="7"/>
  <c r="P237" i="7"/>
  <c r="BK237" i="7"/>
  <c r="J237" i="7"/>
  <c r="BE237" i="7" s="1"/>
  <c r="BI235" i="7"/>
  <c r="BH235" i="7"/>
  <c r="BG235" i="7"/>
  <c r="BF235" i="7"/>
  <c r="T235" i="7"/>
  <c r="R235" i="7"/>
  <c r="P235" i="7"/>
  <c r="BK235" i="7"/>
  <c r="J235" i="7"/>
  <c r="BE235" i="7" s="1"/>
  <c r="BI234" i="7"/>
  <c r="BH234" i="7"/>
  <c r="BG234" i="7"/>
  <c r="BF234" i="7"/>
  <c r="T234" i="7"/>
  <c r="R234" i="7"/>
  <c r="P234" i="7"/>
  <c r="BK234" i="7"/>
  <c r="J234" i="7"/>
  <c r="BE234" i="7" s="1"/>
  <c r="BI232" i="7"/>
  <c r="BH232" i="7"/>
  <c r="BG232" i="7"/>
  <c r="BF232" i="7"/>
  <c r="T232" i="7"/>
  <c r="R232" i="7"/>
  <c r="P232" i="7"/>
  <c r="BK232" i="7"/>
  <c r="J232" i="7"/>
  <c r="BE232" i="7" s="1"/>
  <c r="BI230" i="7"/>
  <c r="BH230" i="7"/>
  <c r="BG230" i="7"/>
  <c r="BF230" i="7"/>
  <c r="T230" i="7"/>
  <c r="R230" i="7"/>
  <c r="P230" i="7"/>
  <c r="BK230" i="7"/>
  <c r="J230" i="7"/>
  <c r="BE230" i="7" s="1"/>
  <c r="BI228" i="7"/>
  <c r="BH228" i="7"/>
  <c r="BG228" i="7"/>
  <c r="BF228" i="7"/>
  <c r="T228" i="7"/>
  <c r="R228" i="7"/>
  <c r="P228" i="7"/>
  <c r="BK228" i="7"/>
  <c r="J228" i="7"/>
  <c r="BE228" i="7"/>
  <c r="BI223" i="7"/>
  <c r="BH223" i="7"/>
  <c r="BG223" i="7"/>
  <c r="BF223" i="7"/>
  <c r="T223" i="7"/>
  <c r="R223" i="7"/>
  <c r="P223" i="7"/>
  <c r="BK223" i="7"/>
  <c r="J223" i="7"/>
  <c r="BE223" i="7" s="1"/>
  <c r="BI222" i="7"/>
  <c r="BH222" i="7"/>
  <c r="BG222" i="7"/>
  <c r="BF222" i="7"/>
  <c r="T222" i="7"/>
  <c r="R222" i="7"/>
  <c r="P222" i="7"/>
  <c r="BK222" i="7"/>
  <c r="J222" i="7"/>
  <c r="BE222" i="7" s="1"/>
  <c r="BI221" i="7"/>
  <c r="BH221" i="7"/>
  <c r="BG221" i="7"/>
  <c r="BF221" i="7"/>
  <c r="T221" i="7"/>
  <c r="R221" i="7"/>
  <c r="P221" i="7"/>
  <c r="BK221" i="7"/>
  <c r="J221" i="7"/>
  <c r="BE221" i="7" s="1"/>
  <c r="BI219" i="7"/>
  <c r="BH219" i="7"/>
  <c r="BG219" i="7"/>
  <c r="BF219" i="7"/>
  <c r="T219" i="7"/>
  <c r="R219" i="7"/>
  <c r="P219" i="7"/>
  <c r="BK219" i="7"/>
  <c r="J219" i="7"/>
  <c r="BI215" i="7"/>
  <c r="BH215" i="7"/>
  <c r="BG215" i="7"/>
  <c r="BF215" i="7"/>
  <c r="T215" i="7"/>
  <c r="R215" i="7"/>
  <c r="P215" i="7"/>
  <c r="BK215" i="7"/>
  <c r="J215" i="7"/>
  <c r="BE215" i="7" s="1"/>
  <c r="BI211" i="7"/>
  <c r="BH211" i="7"/>
  <c r="BG211" i="7"/>
  <c r="BF211" i="7"/>
  <c r="T211" i="7"/>
  <c r="R211" i="7"/>
  <c r="P211" i="7"/>
  <c r="BK211" i="7"/>
  <c r="J211" i="7"/>
  <c r="BE211" i="7" s="1"/>
  <c r="BI208" i="7"/>
  <c r="BH208" i="7"/>
  <c r="BG208" i="7"/>
  <c r="BF208" i="7"/>
  <c r="T208" i="7"/>
  <c r="R208" i="7"/>
  <c r="P208" i="7"/>
  <c r="BK208" i="7"/>
  <c r="J208" i="7"/>
  <c r="BE208" i="7" s="1"/>
  <c r="BI204" i="7"/>
  <c r="BH204" i="7"/>
  <c r="BG204" i="7"/>
  <c r="BF204" i="7"/>
  <c r="T204" i="7"/>
  <c r="R204" i="7"/>
  <c r="P204" i="7"/>
  <c r="BK204" i="7"/>
  <c r="J204" i="7"/>
  <c r="BE204" i="7" s="1"/>
  <c r="BI196" i="7"/>
  <c r="BH196" i="7"/>
  <c r="BG196" i="7"/>
  <c r="BF196" i="7"/>
  <c r="T196" i="7"/>
  <c r="R196" i="7"/>
  <c r="P196" i="7"/>
  <c r="BK196" i="7"/>
  <c r="J196" i="7"/>
  <c r="BE196" i="7" s="1"/>
  <c r="BI195" i="7"/>
  <c r="BH195" i="7"/>
  <c r="BG195" i="7"/>
  <c r="BF195" i="7"/>
  <c r="T195" i="7"/>
  <c r="R195" i="7"/>
  <c r="P195" i="7"/>
  <c r="BK195" i="7"/>
  <c r="J195" i="7"/>
  <c r="BE195" i="7" s="1"/>
  <c r="BI194" i="7"/>
  <c r="BH194" i="7"/>
  <c r="BG194" i="7"/>
  <c r="BF194" i="7"/>
  <c r="T194" i="7"/>
  <c r="R194" i="7"/>
  <c r="P194" i="7"/>
  <c r="BK194" i="7"/>
  <c r="J194" i="7"/>
  <c r="BE194" i="7" s="1"/>
  <c r="BI191" i="7"/>
  <c r="BH191" i="7"/>
  <c r="BG191" i="7"/>
  <c r="BF191" i="7"/>
  <c r="T191" i="7"/>
  <c r="R191" i="7"/>
  <c r="P191" i="7"/>
  <c r="BK191" i="7"/>
  <c r="J191" i="7"/>
  <c r="BE191" i="7" s="1"/>
  <c r="BI187" i="7"/>
  <c r="BH187" i="7"/>
  <c r="BG187" i="7"/>
  <c r="BF187" i="7"/>
  <c r="T187" i="7"/>
  <c r="R187" i="7"/>
  <c r="P187" i="7"/>
  <c r="BK187" i="7"/>
  <c r="J187" i="7"/>
  <c r="BE187" i="7"/>
  <c r="BI185" i="7"/>
  <c r="BH185" i="7"/>
  <c r="BG185" i="7"/>
  <c r="BF185" i="7"/>
  <c r="T185" i="7"/>
  <c r="T178" i="7" s="1"/>
  <c r="R185" i="7"/>
  <c r="P185" i="7"/>
  <c r="BK185" i="7"/>
  <c r="J185" i="7"/>
  <c r="BE185" i="7" s="1"/>
  <c r="BI179" i="7"/>
  <c r="BH179" i="7"/>
  <c r="BG179" i="7"/>
  <c r="BF179" i="7"/>
  <c r="T179" i="7"/>
  <c r="R179" i="7"/>
  <c r="R178" i="7" s="1"/>
  <c r="P179" i="7"/>
  <c r="P178" i="7"/>
  <c r="BK179" i="7"/>
  <c r="J179" i="7"/>
  <c r="BE179" i="7" s="1"/>
  <c r="BI176" i="7"/>
  <c r="BH176" i="7"/>
  <c r="BG176" i="7"/>
  <c r="BF176" i="7"/>
  <c r="T176" i="7"/>
  <c r="R176" i="7"/>
  <c r="R172" i="7" s="1"/>
  <c r="P176" i="7"/>
  <c r="BK176" i="7"/>
  <c r="J176" i="7"/>
  <c r="BE176" i="7"/>
  <c r="BI173" i="7"/>
  <c r="BH173" i="7"/>
  <c r="BG173" i="7"/>
  <c r="BF173" i="7"/>
  <c r="T173" i="7"/>
  <c r="R173" i="7"/>
  <c r="P173" i="7"/>
  <c r="P172" i="7"/>
  <c r="BK173" i="7"/>
  <c r="BK172" i="7" s="1"/>
  <c r="J172" i="7" s="1"/>
  <c r="J63" i="7" s="1"/>
  <c r="J173" i="7"/>
  <c r="BE173" i="7"/>
  <c r="BI169" i="7"/>
  <c r="BH169" i="7"/>
  <c r="BG169" i="7"/>
  <c r="BF169" i="7"/>
  <c r="T169" i="7"/>
  <c r="R169" i="7"/>
  <c r="P169" i="7"/>
  <c r="BK169" i="7"/>
  <c r="J169" i="7"/>
  <c r="BE169" i="7" s="1"/>
  <c r="BI163" i="7"/>
  <c r="BH163" i="7"/>
  <c r="BG163" i="7"/>
  <c r="BF163" i="7"/>
  <c r="T163" i="7"/>
  <c r="R163" i="7"/>
  <c r="P163" i="7"/>
  <c r="BK163" i="7"/>
  <c r="J163" i="7"/>
  <c r="BE163" i="7" s="1"/>
  <c r="BI162" i="7"/>
  <c r="BH162" i="7"/>
  <c r="BG162" i="7"/>
  <c r="BF162" i="7"/>
  <c r="T162" i="7"/>
  <c r="R162" i="7"/>
  <c r="P162" i="7"/>
  <c r="BK162" i="7"/>
  <c r="J162" i="7"/>
  <c r="BE162" i="7" s="1"/>
  <c r="BI159" i="7"/>
  <c r="BH159" i="7"/>
  <c r="BG159" i="7"/>
  <c r="BF159" i="7"/>
  <c r="T159" i="7"/>
  <c r="R159" i="7"/>
  <c r="P159" i="7"/>
  <c r="BK159" i="7"/>
  <c r="J159" i="7"/>
  <c r="BE159" i="7" s="1"/>
  <c r="BI153" i="7"/>
  <c r="BH153" i="7"/>
  <c r="BG153" i="7"/>
  <c r="BF153" i="7"/>
  <c r="T153" i="7"/>
  <c r="R153" i="7"/>
  <c r="P153" i="7"/>
  <c r="BK153" i="7"/>
  <c r="J153" i="7"/>
  <c r="BE153" i="7"/>
  <c r="BI147" i="7"/>
  <c r="BH147" i="7"/>
  <c r="BG147" i="7"/>
  <c r="BF147" i="7"/>
  <c r="T147" i="7"/>
  <c r="R147" i="7"/>
  <c r="P147" i="7"/>
  <c r="BK147" i="7"/>
  <c r="J147" i="7"/>
  <c r="BE147" i="7" s="1"/>
  <c r="BI140" i="7"/>
  <c r="BH140" i="7"/>
  <c r="BG140" i="7"/>
  <c r="BF140" i="7"/>
  <c r="T140" i="7"/>
  <c r="R140" i="7"/>
  <c r="P140" i="7"/>
  <c r="BK140" i="7"/>
  <c r="J140" i="7"/>
  <c r="BE140" i="7" s="1"/>
  <c r="BI136" i="7"/>
  <c r="BH136" i="7"/>
  <c r="BG136" i="7"/>
  <c r="BF136" i="7"/>
  <c r="T136" i="7"/>
  <c r="R136" i="7"/>
  <c r="P136" i="7"/>
  <c r="BK136" i="7"/>
  <c r="J136" i="7"/>
  <c r="BE136" i="7" s="1"/>
  <c r="BI134" i="7"/>
  <c r="BH134" i="7"/>
  <c r="BG134" i="7"/>
  <c r="BF134" i="7"/>
  <c r="T134" i="7"/>
  <c r="R134" i="7"/>
  <c r="P134" i="7"/>
  <c r="BK134" i="7"/>
  <c r="J134" i="7"/>
  <c r="BE134" i="7"/>
  <c r="BI131" i="7"/>
  <c r="BH131" i="7"/>
  <c r="BG131" i="7"/>
  <c r="BF131" i="7"/>
  <c r="T131" i="7"/>
  <c r="R131" i="7"/>
  <c r="P131" i="7"/>
  <c r="BK131" i="7"/>
  <c r="J131" i="7"/>
  <c r="BE131" i="7" s="1"/>
  <c r="BI128" i="7"/>
  <c r="BH128" i="7"/>
  <c r="BG128" i="7"/>
  <c r="BF128" i="7"/>
  <c r="T128" i="7"/>
  <c r="R128" i="7"/>
  <c r="P128" i="7"/>
  <c r="BK128" i="7"/>
  <c r="J128" i="7"/>
  <c r="BE128" i="7" s="1"/>
  <c r="BI120" i="7"/>
  <c r="BH120" i="7"/>
  <c r="BG120" i="7"/>
  <c r="BF120" i="7"/>
  <c r="T120" i="7"/>
  <c r="R120" i="7"/>
  <c r="P120" i="7"/>
  <c r="BK120" i="7"/>
  <c r="J120" i="7"/>
  <c r="BE120" i="7" s="1"/>
  <c r="BI116" i="7"/>
  <c r="BH116" i="7"/>
  <c r="BG116" i="7"/>
  <c r="BF116" i="7"/>
  <c r="T116" i="7"/>
  <c r="R116" i="7"/>
  <c r="P116" i="7"/>
  <c r="BK116" i="7"/>
  <c r="J116" i="7"/>
  <c r="BE116" i="7" s="1"/>
  <c r="BI114" i="7"/>
  <c r="BH114" i="7"/>
  <c r="BG114" i="7"/>
  <c r="BF114" i="7"/>
  <c r="T114" i="7"/>
  <c r="R114" i="7"/>
  <c r="P114" i="7"/>
  <c r="BK114" i="7"/>
  <c r="J114" i="7"/>
  <c r="BE114" i="7" s="1"/>
  <c r="BI111" i="7"/>
  <c r="BH111" i="7"/>
  <c r="BG111" i="7"/>
  <c r="BF111" i="7"/>
  <c r="T111" i="7"/>
  <c r="R111" i="7"/>
  <c r="P111" i="7"/>
  <c r="BK111" i="7"/>
  <c r="J111" i="7"/>
  <c r="BE111" i="7"/>
  <c r="BI108" i="7"/>
  <c r="BH108" i="7"/>
  <c r="BG108" i="7"/>
  <c r="BF108" i="7"/>
  <c r="T108" i="7"/>
  <c r="R108" i="7"/>
  <c r="P108" i="7"/>
  <c r="BK108" i="7"/>
  <c r="J108" i="7"/>
  <c r="BE108" i="7" s="1"/>
  <c r="BI105" i="7"/>
  <c r="BH105" i="7"/>
  <c r="BG105" i="7"/>
  <c r="BF105" i="7"/>
  <c r="T105" i="7"/>
  <c r="R105" i="7"/>
  <c r="P105" i="7"/>
  <c r="BK105" i="7"/>
  <c r="J105" i="7"/>
  <c r="BE105" i="7" s="1"/>
  <c r="BI100" i="7"/>
  <c r="BH100" i="7"/>
  <c r="BG100" i="7"/>
  <c r="BF100" i="7"/>
  <c r="T100" i="7"/>
  <c r="R100" i="7"/>
  <c r="P100" i="7"/>
  <c r="BK100" i="7"/>
  <c r="J100" i="7"/>
  <c r="BE100" i="7"/>
  <c r="BI95" i="7"/>
  <c r="BH95" i="7"/>
  <c r="BG95" i="7"/>
  <c r="BF95" i="7"/>
  <c r="F33" i="7" s="1"/>
  <c r="BA60" i="1" s="1"/>
  <c r="T95" i="7"/>
  <c r="R95" i="7"/>
  <c r="P95" i="7"/>
  <c r="BK95" i="7"/>
  <c r="J95" i="7"/>
  <c r="BE95" i="7" s="1"/>
  <c r="J88" i="7"/>
  <c r="F88" i="7"/>
  <c r="F86" i="7"/>
  <c r="E84" i="7"/>
  <c r="J55" i="7"/>
  <c r="F55" i="7"/>
  <c r="F53" i="7"/>
  <c r="E51" i="7"/>
  <c r="J20" i="7"/>
  <c r="E20" i="7"/>
  <c r="F56" i="7" s="1"/>
  <c r="J19" i="7"/>
  <c r="J14" i="7"/>
  <c r="J53" i="7" s="1"/>
  <c r="J86" i="7"/>
  <c r="E7" i="7"/>
  <c r="E80" i="7" s="1"/>
  <c r="AY59" i="1"/>
  <c r="AX59" i="1"/>
  <c r="BI284" i="6"/>
  <c r="BH284" i="6"/>
  <c r="BG284" i="6"/>
  <c r="BF284" i="6"/>
  <c r="T284" i="6"/>
  <c r="T283" i="6" s="1"/>
  <c r="R284" i="6"/>
  <c r="R283" i="6" s="1"/>
  <c r="P284" i="6"/>
  <c r="P283" i="6" s="1"/>
  <c r="BK284" i="6"/>
  <c r="BK283" i="6" s="1"/>
  <c r="J283" i="6" s="1"/>
  <c r="J70" i="6" s="1"/>
  <c r="J284" i="6"/>
  <c r="BE284" i="6" s="1"/>
  <c r="BI277" i="6"/>
  <c r="BH277" i="6"/>
  <c r="BG277" i="6"/>
  <c r="BF277" i="6"/>
  <c r="T277" i="6"/>
  <c r="T276" i="6" s="1"/>
  <c r="R277" i="6"/>
  <c r="R276" i="6" s="1"/>
  <c r="P277" i="6"/>
  <c r="P276" i="6" s="1"/>
  <c r="BK277" i="6"/>
  <c r="BK276" i="6" s="1"/>
  <c r="J276" i="6" s="1"/>
  <c r="J69" i="6" s="1"/>
  <c r="J277" i="6"/>
  <c r="BE277" i="6" s="1"/>
  <c r="BI275" i="6"/>
  <c r="BH275" i="6"/>
  <c r="BG275" i="6"/>
  <c r="BF275" i="6"/>
  <c r="T275" i="6"/>
  <c r="R275" i="6"/>
  <c r="P275" i="6"/>
  <c r="BK275" i="6"/>
  <c r="J275" i="6"/>
  <c r="BE275" i="6" s="1"/>
  <c r="BI273" i="6"/>
  <c r="BH273" i="6"/>
  <c r="BG273" i="6"/>
  <c r="BF273" i="6"/>
  <c r="T273" i="6"/>
  <c r="R273" i="6"/>
  <c r="P273" i="6"/>
  <c r="BK273" i="6"/>
  <c r="J273" i="6"/>
  <c r="BE273" i="6" s="1"/>
  <c r="BI270" i="6"/>
  <c r="BH270" i="6"/>
  <c r="BG270" i="6"/>
  <c r="BF270" i="6"/>
  <c r="T270" i="6"/>
  <c r="R270" i="6"/>
  <c r="P270" i="6"/>
  <c r="BK270" i="6"/>
  <c r="J270" i="6"/>
  <c r="BE270" i="6" s="1"/>
  <c r="BI267" i="6"/>
  <c r="BH267" i="6"/>
  <c r="BG267" i="6"/>
  <c r="BF267" i="6"/>
  <c r="T267" i="6"/>
  <c r="R267" i="6"/>
  <c r="P267" i="6"/>
  <c r="BK267" i="6"/>
  <c r="J267" i="6"/>
  <c r="BE267" i="6" s="1"/>
  <c r="BI263" i="6"/>
  <c r="BH263" i="6"/>
  <c r="BG263" i="6"/>
  <c r="BF263" i="6"/>
  <c r="T263" i="6"/>
  <c r="R263" i="6"/>
  <c r="P263" i="6"/>
  <c r="BK263" i="6"/>
  <c r="J263" i="6"/>
  <c r="BE263" i="6" s="1"/>
  <c r="BI262" i="6"/>
  <c r="BH262" i="6"/>
  <c r="BG262" i="6"/>
  <c r="BF262" i="6"/>
  <c r="T262" i="6"/>
  <c r="R262" i="6"/>
  <c r="P262" i="6"/>
  <c r="BK262" i="6"/>
  <c r="J262" i="6"/>
  <c r="BE262" i="6" s="1"/>
  <c r="BI259" i="6"/>
  <c r="BH259" i="6"/>
  <c r="BG259" i="6"/>
  <c r="BF259" i="6"/>
  <c r="T259" i="6"/>
  <c r="R259" i="6"/>
  <c r="P259" i="6"/>
  <c r="BK259" i="6"/>
  <c r="J259" i="6"/>
  <c r="BE259" i="6" s="1"/>
  <c r="BI258" i="6"/>
  <c r="BH258" i="6"/>
  <c r="BG258" i="6"/>
  <c r="BF258" i="6"/>
  <c r="T258" i="6"/>
  <c r="R258" i="6"/>
  <c r="P258" i="6"/>
  <c r="BK258" i="6"/>
  <c r="J258" i="6"/>
  <c r="BE258" i="6" s="1"/>
  <c r="BI257" i="6"/>
  <c r="BH257" i="6"/>
  <c r="BG257" i="6"/>
  <c r="BF257" i="6"/>
  <c r="T257" i="6"/>
  <c r="R257" i="6"/>
  <c r="P257" i="6"/>
  <c r="BK257" i="6"/>
  <c r="J257" i="6"/>
  <c r="BE257" i="6" s="1"/>
  <c r="BI256" i="6"/>
  <c r="BH256" i="6"/>
  <c r="BG256" i="6"/>
  <c r="BF256" i="6"/>
  <c r="T256" i="6"/>
  <c r="R256" i="6"/>
  <c r="P256" i="6"/>
  <c r="BK256" i="6"/>
  <c r="J256" i="6"/>
  <c r="BE256" i="6" s="1"/>
  <c r="BI253" i="6"/>
  <c r="BH253" i="6"/>
  <c r="BG253" i="6"/>
  <c r="BF253" i="6"/>
  <c r="T253" i="6"/>
  <c r="R253" i="6"/>
  <c r="P253" i="6"/>
  <c r="BK253" i="6"/>
  <c r="J253" i="6"/>
  <c r="BE253" i="6" s="1"/>
  <c r="BI252" i="6"/>
  <c r="BH252" i="6"/>
  <c r="BG252" i="6"/>
  <c r="BF252" i="6"/>
  <c r="T252" i="6"/>
  <c r="R252" i="6"/>
  <c r="P252" i="6"/>
  <c r="BK252" i="6"/>
  <c r="J252" i="6"/>
  <c r="BE252" i="6" s="1"/>
  <c r="BI249" i="6"/>
  <c r="BH249" i="6"/>
  <c r="BG249" i="6"/>
  <c r="BF249" i="6"/>
  <c r="T249" i="6"/>
  <c r="R249" i="6"/>
  <c r="P249" i="6"/>
  <c r="BK249" i="6"/>
  <c r="J249" i="6"/>
  <c r="BE249" i="6" s="1"/>
  <c r="BI248" i="6"/>
  <c r="BH248" i="6"/>
  <c r="BG248" i="6"/>
  <c r="BF248" i="6"/>
  <c r="T248" i="6"/>
  <c r="R248" i="6"/>
  <c r="P248" i="6"/>
  <c r="BK248" i="6"/>
  <c r="J248" i="6"/>
  <c r="BE248" i="6" s="1"/>
  <c r="BI247" i="6"/>
  <c r="BH247" i="6"/>
  <c r="BG247" i="6"/>
  <c r="BF247" i="6"/>
  <c r="T247" i="6"/>
  <c r="R247" i="6"/>
  <c r="P247" i="6"/>
  <c r="BK247" i="6"/>
  <c r="J247" i="6"/>
  <c r="BE247" i="6" s="1"/>
  <c r="BI246" i="6"/>
  <c r="BH246" i="6"/>
  <c r="BG246" i="6"/>
  <c r="BF246" i="6"/>
  <c r="T246" i="6"/>
  <c r="R246" i="6"/>
  <c r="P246" i="6"/>
  <c r="BK246" i="6"/>
  <c r="J246" i="6"/>
  <c r="BE246" i="6" s="1"/>
  <c r="BI243" i="6"/>
  <c r="BH243" i="6"/>
  <c r="BG243" i="6"/>
  <c r="BF243" i="6"/>
  <c r="T243" i="6"/>
  <c r="R243" i="6"/>
  <c r="P243" i="6"/>
  <c r="BK243" i="6"/>
  <c r="J243" i="6"/>
  <c r="BE243" i="6" s="1"/>
  <c r="BI242" i="6"/>
  <c r="BH242" i="6"/>
  <c r="BG242" i="6"/>
  <c r="BF242" i="6"/>
  <c r="T242" i="6"/>
  <c r="R242" i="6"/>
  <c r="P242" i="6"/>
  <c r="BK242" i="6"/>
  <c r="J242" i="6"/>
  <c r="BE242" i="6" s="1"/>
  <c r="BI241" i="6"/>
  <c r="BH241" i="6"/>
  <c r="BG241" i="6"/>
  <c r="BF241" i="6"/>
  <c r="T241" i="6"/>
  <c r="R241" i="6"/>
  <c r="P241" i="6"/>
  <c r="BK241" i="6"/>
  <c r="J241" i="6"/>
  <c r="BE241" i="6" s="1"/>
  <c r="BI240" i="6"/>
  <c r="BH240" i="6"/>
  <c r="BG240" i="6"/>
  <c r="BF240" i="6"/>
  <c r="T240" i="6"/>
  <c r="R240" i="6"/>
  <c r="P240" i="6"/>
  <c r="BK240" i="6"/>
  <c r="J240" i="6"/>
  <c r="BE240" i="6" s="1"/>
  <c r="BI239" i="6"/>
  <c r="BH239" i="6"/>
  <c r="BG239" i="6"/>
  <c r="BF239" i="6"/>
  <c r="T239" i="6"/>
  <c r="R239" i="6"/>
  <c r="P239" i="6"/>
  <c r="BK239" i="6"/>
  <c r="J239" i="6"/>
  <c r="BE239" i="6" s="1"/>
  <c r="BI238" i="6"/>
  <c r="BH238" i="6"/>
  <c r="BG238" i="6"/>
  <c r="BF238" i="6"/>
  <c r="T238" i="6"/>
  <c r="R238" i="6"/>
  <c r="P238" i="6"/>
  <c r="BK238" i="6"/>
  <c r="J238" i="6"/>
  <c r="BE238" i="6" s="1"/>
  <c r="BI237" i="6"/>
  <c r="BH237" i="6"/>
  <c r="BG237" i="6"/>
  <c r="BF237" i="6"/>
  <c r="T237" i="6"/>
  <c r="R237" i="6"/>
  <c r="P237" i="6"/>
  <c r="BK237" i="6"/>
  <c r="J237" i="6"/>
  <c r="BE237" i="6" s="1"/>
  <c r="BI235" i="6"/>
  <c r="BH235" i="6"/>
  <c r="BG235" i="6"/>
  <c r="BF235" i="6"/>
  <c r="T235" i="6"/>
  <c r="R235" i="6"/>
  <c r="P235" i="6"/>
  <c r="BK235" i="6"/>
  <c r="J235" i="6"/>
  <c r="BE235" i="6" s="1"/>
  <c r="BI233" i="6"/>
  <c r="BH233" i="6"/>
  <c r="BG233" i="6"/>
  <c r="BF233" i="6"/>
  <c r="T233" i="6"/>
  <c r="R233" i="6"/>
  <c r="P233" i="6"/>
  <c r="BK233" i="6"/>
  <c r="J233" i="6"/>
  <c r="BE233" i="6" s="1"/>
  <c r="BI231" i="6"/>
  <c r="BH231" i="6"/>
  <c r="BG231" i="6"/>
  <c r="BF231" i="6"/>
  <c r="T231" i="6"/>
  <c r="R231" i="6"/>
  <c r="P231" i="6"/>
  <c r="BK231" i="6"/>
  <c r="J231" i="6"/>
  <c r="BE231" i="6"/>
  <c r="BI229" i="6"/>
  <c r="BH229" i="6"/>
  <c r="BG229" i="6"/>
  <c r="BF229" i="6"/>
  <c r="T229" i="6"/>
  <c r="R229" i="6"/>
  <c r="P229" i="6"/>
  <c r="BK229" i="6"/>
  <c r="J229" i="6"/>
  <c r="BE229" i="6" s="1"/>
  <c r="BI225" i="6"/>
  <c r="BH225" i="6"/>
  <c r="BG225" i="6"/>
  <c r="BF225" i="6"/>
  <c r="T225" i="6"/>
  <c r="R225" i="6"/>
  <c r="P225" i="6"/>
  <c r="BK225" i="6"/>
  <c r="J225" i="6"/>
  <c r="BE225" i="6" s="1"/>
  <c r="BI224" i="6"/>
  <c r="BH224" i="6"/>
  <c r="BG224" i="6"/>
  <c r="BF224" i="6"/>
  <c r="T224" i="6"/>
  <c r="R224" i="6"/>
  <c r="P224" i="6"/>
  <c r="BK224" i="6"/>
  <c r="J224" i="6"/>
  <c r="BE224" i="6" s="1"/>
  <c r="BI223" i="6"/>
  <c r="BH223" i="6"/>
  <c r="BG223" i="6"/>
  <c r="BF223" i="6"/>
  <c r="T223" i="6"/>
  <c r="R223" i="6"/>
  <c r="P223" i="6"/>
  <c r="BK223" i="6"/>
  <c r="J223" i="6"/>
  <c r="BE223" i="6" s="1"/>
  <c r="BI221" i="6"/>
  <c r="BH221" i="6"/>
  <c r="BG221" i="6"/>
  <c r="BF221" i="6"/>
  <c r="T221" i="6"/>
  <c r="R221" i="6"/>
  <c r="P221" i="6"/>
  <c r="BK221" i="6"/>
  <c r="J221" i="6"/>
  <c r="BI217" i="6"/>
  <c r="BH217" i="6"/>
  <c r="BG217" i="6"/>
  <c r="BF217" i="6"/>
  <c r="T217" i="6"/>
  <c r="R217" i="6"/>
  <c r="P217" i="6"/>
  <c r="BK217" i="6"/>
  <c r="J217" i="6"/>
  <c r="BE217" i="6" s="1"/>
  <c r="BI213" i="6"/>
  <c r="BH213" i="6"/>
  <c r="BG213" i="6"/>
  <c r="BF213" i="6"/>
  <c r="T213" i="6"/>
  <c r="R213" i="6"/>
  <c r="P213" i="6"/>
  <c r="BK213" i="6"/>
  <c r="J213" i="6"/>
  <c r="BE213" i="6" s="1"/>
  <c r="BI210" i="6"/>
  <c r="BH210" i="6"/>
  <c r="BG210" i="6"/>
  <c r="BF210" i="6"/>
  <c r="T210" i="6"/>
  <c r="R210" i="6"/>
  <c r="P210" i="6"/>
  <c r="BK210" i="6"/>
  <c r="J210" i="6"/>
  <c r="BE210" i="6" s="1"/>
  <c r="BI206" i="6"/>
  <c r="BH206" i="6"/>
  <c r="BG206" i="6"/>
  <c r="BF206" i="6"/>
  <c r="T206" i="6"/>
  <c r="R206" i="6"/>
  <c r="P206" i="6"/>
  <c r="BK206" i="6"/>
  <c r="J206" i="6"/>
  <c r="BE206" i="6" s="1"/>
  <c r="BI198" i="6"/>
  <c r="BH198" i="6"/>
  <c r="BG198" i="6"/>
  <c r="BF198" i="6"/>
  <c r="T198" i="6"/>
  <c r="R198" i="6"/>
  <c r="P198" i="6"/>
  <c r="BK198" i="6"/>
  <c r="J198" i="6"/>
  <c r="BE198" i="6" s="1"/>
  <c r="BI197" i="6"/>
  <c r="BH197" i="6"/>
  <c r="BG197" i="6"/>
  <c r="BF197" i="6"/>
  <c r="T197" i="6"/>
  <c r="R197" i="6"/>
  <c r="P197" i="6"/>
  <c r="BK197" i="6"/>
  <c r="J197" i="6"/>
  <c r="BE197" i="6" s="1"/>
  <c r="BI196" i="6"/>
  <c r="BH196" i="6"/>
  <c r="BG196" i="6"/>
  <c r="BF196" i="6"/>
  <c r="T196" i="6"/>
  <c r="R196" i="6"/>
  <c r="P196" i="6"/>
  <c r="BK196" i="6"/>
  <c r="J196" i="6"/>
  <c r="BE196" i="6" s="1"/>
  <c r="BI193" i="6"/>
  <c r="BH193" i="6"/>
  <c r="BG193" i="6"/>
  <c r="BF193" i="6"/>
  <c r="T193" i="6"/>
  <c r="R193" i="6"/>
  <c r="P193" i="6"/>
  <c r="BK193" i="6"/>
  <c r="J193" i="6"/>
  <c r="BE193" i="6" s="1"/>
  <c r="BI189" i="6"/>
  <c r="BH189" i="6"/>
  <c r="BG189" i="6"/>
  <c r="BF189" i="6"/>
  <c r="T189" i="6"/>
  <c r="R189" i="6"/>
  <c r="P189" i="6"/>
  <c r="BK189" i="6"/>
  <c r="J189" i="6"/>
  <c r="BE189" i="6" s="1"/>
  <c r="BI187" i="6"/>
  <c r="BH187" i="6"/>
  <c r="BG187" i="6"/>
  <c r="BF187" i="6"/>
  <c r="T187" i="6"/>
  <c r="R187" i="6"/>
  <c r="P187" i="6"/>
  <c r="BK187" i="6"/>
  <c r="J187" i="6"/>
  <c r="BE187" i="6" s="1"/>
  <c r="BI181" i="6"/>
  <c r="BH181" i="6"/>
  <c r="BG181" i="6"/>
  <c r="BF181" i="6"/>
  <c r="T181" i="6"/>
  <c r="R181" i="6"/>
  <c r="P181" i="6"/>
  <c r="BK181" i="6"/>
  <c r="J181" i="6"/>
  <c r="BE181" i="6" s="1"/>
  <c r="BI178" i="6"/>
  <c r="BH178" i="6"/>
  <c r="BG178" i="6"/>
  <c r="BF178" i="6"/>
  <c r="T178" i="6"/>
  <c r="R178" i="6"/>
  <c r="P178" i="6"/>
  <c r="BK178" i="6"/>
  <c r="J178" i="6"/>
  <c r="BE178" i="6" s="1"/>
  <c r="BI175" i="6"/>
  <c r="BH175" i="6"/>
  <c r="BG175" i="6"/>
  <c r="BF175" i="6"/>
  <c r="T175" i="6"/>
  <c r="R175" i="6"/>
  <c r="R174" i="6" s="1"/>
  <c r="P175" i="6"/>
  <c r="BK175" i="6"/>
  <c r="J175" i="6"/>
  <c r="BE175" i="6"/>
  <c r="BI171" i="6"/>
  <c r="BH171" i="6"/>
  <c r="BG171" i="6"/>
  <c r="BF171" i="6"/>
  <c r="T171" i="6"/>
  <c r="R171" i="6"/>
  <c r="P171" i="6"/>
  <c r="BK171" i="6"/>
  <c r="J171" i="6"/>
  <c r="BE171" i="6" s="1"/>
  <c r="BI165" i="6"/>
  <c r="BH165" i="6"/>
  <c r="BG165" i="6"/>
  <c r="BF165" i="6"/>
  <c r="T165" i="6"/>
  <c r="R165" i="6"/>
  <c r="P165" i="6"/>
  <c r="BK165" i="6"/>
  <c r="J165" i="6"/>
  <c r="BE165" i="6" s="1"/>
  <c r="BI164" i="6"/>
  <c r="BH164" i="6"/>
  <c r="BG164" i="6"/>
  <c r="BF164" i="6"/>
  <c r="T164" i="6"/>
  <c r="R164" i="6"/>
  <c r="P164" i="6"/>
  <c r="BK164" i="6"/>
  <c r="J164" i="6"/>
  <c r="BE164" i="6"/>
  <c r="BI161" i="6"/>
  <c r="BH161" i="6"/>
  <c r="BG161" i="6"/>
  <c r="BF161" i="6"/>
  <c r="T161" i="6"/>
  <c r="R161" i="6"/>
  <c r="P161" i="6"/>
  <c r="BK161" i="6"/>
  <c r="J161" i="6"/>
  <c r="BE161" i="6" s="1"/>
  <c r="BI155" i="6"/>
  <c r="BH155" i="6"/>
  <c r="BG155" i="6"/>
  <c r="BF155" i="6"/>
  <c r="T155" i="6"/>
  <c r="R155" i="6"/>
  <c r="P155" i="6"/>
  <c r="BK155" i="6"/>
  <c r="J155" i="6"/>
  <c r="BE155" i="6" s="1"/>
  <c r="BI149" i="6"/>
  <c r="BH149" i="6"/>
  <c r="BG149" i="6"/>
  <c r="BF149" i="6"/>
  <c r="T149" i="6"/>
  <c r="R149" i="6"/>
  <c r="P149" i="6"/>
  <c r="BK149" i="6"/>
  <c r="J149" i="6"/>
  <c r="BE149" i="6" s="1"/>
  <c r="BI142" i="6"/>
  <c r="BH142" i="6"/>
  <c r="BG142" i="6"/>
  <c r="BF142" i="6"/>
  <c r="T142" i="6"/>
  <c r="R142" i="6"/>
  <c r="P142" i="6"/>
  <c r="BK142" i="6"/>
  <c r="J142" i="6"/>
  <c r="BE142" i="6" s="1"/>
  <c r="BI138" i="6"/>
  <c r="BH138" i="6"/>
  <c r="BG138" i="6"/>
  <c r="BF138" i="6"/>
  <c r="T138" i="6"/>
  <c r="R138" i="6"/>
  <c r="P138" i="6"/>
  <c r="BK138" i="6"/>
  <c r="J138" i="6"/>
  <c r="BE138" i="6" s="1"/>
  <c r="BI136" i="6"/>
  <c r="BH136" i="6"/>
  <c r="BG136" i="6"/>
  <c r="BF136" i="6"/>
  <c r="T136" i="6"/>
  <c r="R136" i="6"/>
  <c r="P136" i="6"/>
  <c r="BK136" i="6"/>
  <c r="J136" i="6"/>
  <c r="BE136" i="6" s="1"/>
  <c r="BI133" i="6"/>
  <c r="BH133" i="6"/>
  <c r="BG133" i="6"/>
  <c r="BF133" i="6"/>
  <c r="T133" i="6"/>
  <c r="R133" i="6"/>
  <c r="P133" i="6"/>
  <c r="BK133" i="6"/>
  <c r="J133" i="6"/>
  <c r="BE133" i="6" s="1"/>
  <c r="BI130" i="6"/>
  <c r="BH130" i="6"/>
  <c r="BG130" i="6"/>
  <c r="BF130" i="6"/>
  <c r="T130" i="6"/>
  <c r="R130" i="6"/>
  <c r="P130" i="6"/>
  <c r="BK130" i="6"/>
  <c r="J130" i="6"/>
  <c r="BE130" i="6" s="1"/>
  <c r="BI122" i="6"/>
  <c r="BH122" i="6"/>
  <c r="BG122" i="6"/>
  <c r="BF122" i="6"/>
  <c r="T122" i="6"/>
  <c r="R122" i="6"/>
  <c r="P122" i="6"/>
  <c r="BK122" i="6"/>
  <c r="J122" i="6"/>
  <c r="BE122" i="6" s="1"/>
  <c r="BI118" i="6"/>
  <c r="BH118" i="6"/>
  <c r="BG118" i="6"/>
  <c r="BF118" i="6"/>
  <c r="T118" i="6"/>
  <c r="R118" i="6"/>
  <c r="P118" i="6"/>
  <c r="BK118" i="6"/>
  <c r="J118" i="6"/>
  <c r="BE118" i="6" s="1"/>
  <c r="BI116" i="6"/>
  <c r="BH116" i="6"/>
  <c r="BG116" i="6"/>
  <c r="BF116" i="6"/>
  <c r="T116" i="6"/>
  <c r="R116" i="6"/>
  <c r="P116" i="6"/>
  <c r="BK116" i="6"/>
  <c r="J116" i="6"/>
  <c r="BE116" i="6" s="1"/>
  <c r="BI113" i="6"/>
  <c r="BH113" i="6"/>
  <c r="BG113" i="6"/>
  <c r="BF113" i="6"/>
  <c r="T113" i="6"/>
  <c r="R113" i="6"/>
  <c r="P113" i="6"/>
  <c r="BK113" i="6"/>
  <c r="J113" i="6"/>
  <c r="BE113" i="6" s="1"/>
  <c r="BI110" i="6"/>
  <c r="BH110" i="6"/>
  <c r="BG110" i="6"/>
  <c r="BF110" i="6"/>
  <c r="T110" i="6"/>
  <c r="R110" i="6"/>
  <c r="P110" i="6"/>
  <c r="BK110" i="6"/>
  <c r="J110" i="6"/>
  <c r="BE110" i="6" s="1"/>
  <c r="BI107" i="6"/>
  <c r="BH107" i="6"/>
  <c r="BG107" i="6"/>
  <c r="BF107" i="6"/>
  <c r="T107" i="6"/>
  <c r="R107" i="6"/>
  <c r="P107" i="6"/>
  <c r="BK107" i="6"/>
  <c r="J107" i="6"/>
  <c r="BE107" i="6" s="1"/>
  <c r="BI105" i="6"/>
  <c r="BH105" i="6"/>
  <c r="BG105" i="6"/>
  <c r="BF105" i="6"/>
  <c r="T105" i="6"/>
  <c r="R105" i="6"/>
  <c r="P105" i="6"/>
  <c r="BK105" i="6"/>
  <c r="J105" i="6"/>
  <c r="BE105" i="6" s="1"/>
  <c r="BI100" i="6"/>
  <c r="BH100" i="6"/>
  <c r="BG100" i="6"/>
  <c r="BF100" i="6"/>
  <c r="T100" i="6"/>
  <c r="R100" i="6"/>
  <c r="P100" i="6"/>
  <c r="BK100" i="6"/>
  <c r="J100" i="6"/>
  <c r="BE100" i="6" s="1"/>
  <c r="BI95" i="6"/>
  <c r="BH95" i="6"/>
  <c r="BG95" i="6"/>
  <c r="BF95" i="6"/>
  <c r="T95" i="6"/>
  <c r="R95" i="6"/>
  <c r="P95" i="6"/>
  <c r="BK95" i="6"/>
  <c r="J95" i="6"/>
  <c r="BE95" i="6" s="1"/>
  <c r="J88" i="6"/>
  <c r="F88" i="6"/>
  <c r="F86" i="6"/>
  <c r="E84" i="6"/>
  <c r="J55" i="6"/>
  <c r="F55" i="6"/>
  <c r="F53" i="6"/>
  <c r="E51" i="6"/>
  <c r="J20" i="6"/>
  <c r="E20" i="6"/>
  <c r="F89" i="6" s="1"/>
  <c r="J19" i="6"/>
  <c r="J14" i="6"/>
  <c r="J86" i="6" s="1"/>
  <c r="E7" i="6"/>
  <c r="AY57" i="1"/>
  <c r="AX57" i="1"/>
  <c r="BI271" i="5"/>
  <c r="BH271" i="5"/>
  <c r="BG271" i="5"/>
  <c r="BF271" i="5"/>
  <c r="T271" i="5"/>
  <c r="R271" i="5"/>
  <c r="P271" i="5"/>
  <c r="BK271" i="5"/>
  <c r="J271" i="5"/>
  <c r="BE271" i="5"/>
  <c r="BI270" i="5"/>
  <c r="BH270" i="5"/>
  <c r="BG270" i="5"/>
  <c r="BF270" i="5"/>
  <c r="T270" i="5"/>
  <c r="R270" i="5"/>
  <c r="P270" i="5"/>
  <c r="BK270" i="5"/>
  <c r="J270" i="5"/>
  <c r="BE270" i="5"/>
  <c r="BI269" i="5"/>
  <c r="BH269" i="5"/>
  <c r="BG269" i="5"/>
  <c r="BF269" i="5"/>
  <c r="T269" i="5"/>
  <c r="R269" i="5"/>
  <c r="P269" i="5"/>
  <c r="BK269" i="5"/>
  <c r="J269" i="5"/>
  <c r="BE269" i="5"/>
  <c r="BI265" i="5"/>
  <c r="BH265" i="5"/>
  <c r="BG265" i="5"/>
  <c r="BF265" i="5"/>
  <c r="T265" i="5"/>
  <c r="R265" i="5"/>
  <c r="P265" i="5"/>
  <c r="BK265" i="5"/>
  <c r="J265" i="5"/>
  <c r="BE265" i="5"/>
  <c r="BI262" i="5"/>
  <c r="BH262" i="5"/>
  <c r="BG262" i="5"/>
  <c r="BF262" i="5"/>
  <c r="T262" i="5"/>
  <c r="R262" i="5"/>
  <c r="P262" i="5"/>
  <c r="BK262" i="5"/>
  <c r="J262" i="5"/>
  <c r="BE262" i="5"/>
  <c r="BI261" i="5"/>
  <c r="BH261" i="5"/>
  <c r="BG261" i="5"/>
  <c r="BF261" i="5"/>
  <c r="T261" i="5"/>
  <c r="R261" i="5"/>
  <c r="P261" i="5"/>
  <c r="BK261" i="5"/>
  <c r="J261" i="5"/>
  <c r="BE261" i="5"/>
  <c r="BI258" i="5"/>
  <c r="BH258" i="5"/>
  <c r="BG258" i="5"/>
  <c r="BF258" i="5"/>
  <c r="T258" i="5"/>
  <c r="R258" i="5"/>
  <c r="P258" i="5"/>
  <c r="BK258" i="5"/>
  <c r="J258" i="5"/>
  <c r="BE258" i="5"/>
  <c r="BI255" i="5"/>
  <c r="BH255" i="5"/>
  <c r="BG255" i="5"/>
  <c r="BF255" i="5"/>
  <c r="T255" i="5"/>
  <c r="R255" i="5"/>
  <c r="R252" i="5" s="1"/>
  <c r="P255" i="5"/>
  <c r="BK255" i="5"/>
  <c r="J255" i="5"/>
  <c r="BE255" i="5"/>
  <c r="BI254" i="5"/>
  <c r="BH254" i="5"/>
  <c r="BG254" i="5"/>
  <c r="BF254" i="5"/>
  <c r="T254" i="5"/>
  <c r="R254" i="5"/>
  <c r="P254" i="5"/>
  <c r="BK254" i="5"/>
  <c r="BK252" i="5" s="1"/>
  <c r="J252" i="5" s="1"/>
  <c r="J70" i="5" s="1"/>
  <c r="J254" i="5"/>
  <c r="BE254" i="5"/>
  <c r="BI253" i="5"/>
  <c r="BH253" i="5"/>
  <c r="BG253" i="5"/>
  <c r="BF253" i="5"/>
  <c r="T253" i="5"/>
  <c r="T252" i="5"/>
  <c r="R253" i="5"/>
  <c r="P253" i="5"/>
  <c r="P252" i="5"/>
  <c r="BK253" i="5"/>
  <c r="J253" i="5"/>
  <c r="BE253" i="5" s="1"/>
  <c r="BI251" i="5"/>
  <c r="BH251" i="5"/>
  <c r="BG251" i="5"/>
  <c r="F34" i="5" s="1"/>
  <c r="BB57" i="1" s="1"/>
  <c r="BF251" i="5"/>
  <c r="T251" i="5"/>
  <c r="T250" i="5" s="1"/>
  <c r="R251" i="5"/>
  <c r="R250" i="5" s="1"/>
  <c r="P251" i="5"/>
  <c r="P250" i="5"/>
  <c r="BK251" i="5"/>
  <c r="BK250" i="5" s="1"/>
  <c r="J250" i="5" s="1"/>
  <c r="J69" i="5" s="1"/>
  <c r="J251" i="5"/>
  <c r="BE251" i="5" s="1"/>
  <c r="BI246" i="5"/>
  <c r="BH246" i="5"/>
  <c r="BG246" i="5"/>
  <c r="BF246" i="5"/>
  <c r="T246" i="5"/>
  <c r="T245" i="5"/>
  <c r="R246" i="5"/>
  <c r="R245" i="5" s="1"/>
  <c r="P246" i="5"/>
  <c r="P245" i="5"/>
  <c r="BK246" i="5"/>
  <c r="BK245" i="5" s="1"/>
  <c r="J245" i="5" s="1"/>
  <c r="J68" i="5" s="1"/>
  <c r="J246" i="5"/>
  <c r="BE246" i="5" s="1"/>
  <c r="BI242" i="5"/>
  <c r="BH242" i="5"/>
  <c r="BG242" i="5"/>
  <c r="BF242" i="5"/>
  <c r="T242" i="5"/>
  <c r="T241" i="5"/>
  <c r="R242" i="5"/>
  <c r="R241" i="5" s="1"/>
  <c r="P242" i="5"/>
  <c r="P241" i="5"/>
  <c r="BK242" i="5"/>
  <c r="BK241" i="5" s="1"/>
  <c r="J241" i="5" s="1"/>
  <c r="J67" i="5" s="1"/>
  <c r="J242" i="5"/>
  <c r="BE242" i="5" s="1"/>
  <c r="BI238" i="5"/>
  <c r="BH238" i="5"/>
  <c r="BG238" i="5"/>
  <c r="BF238" i="5"/>
  <c r="T238" i="5"/>
  <c r="R238" i="5"/>
  <c r="P238" i="5"/>
  <c r="BK238" i="5"/>
  <c r="J238" i="5"/>
  <c r="BE238" i="5"/>
  <c r="BI237" i="5"/>
  <c r="BH237" i="5"/>
  <c r="BG237" i="5"/>
  <c r="BF237" i="5"/>
  <c r="T237" i="5"/>
  <c r="R237" i="5"/>
  <c r="P237" i="5"/>
  <c r="BK237" i="5"/>
  <c r="J237" i="5"/>
  <c r="BE237" i="5"/>
  <c r="BI236" i="5"/>
  <c r="BH236" i="5"/>
  <c r="BG236" i="5"/>
  <c r="BF236" i="5"/>
  <c r="T236" i="5"/>
  <c r="R236" i="5"/>
  <c r="P236" i="5"/>
  <c r="BK236" i="5"/>
  <c r="J236" i="5"/>
  <c r="BE236" i="5"/>
  <c r="BI235" i="5"/>
  <c r="BH235" i="5"/>
  <c r="BG235" i="5"/>
  <c r="BF235" i="5"/>
  <c r="T235" i="5"/>
  <c r="R235" i="5"/>
  <c r="P235" i="5"/>
  <c r="BK235" i="5"/>
  <c r="J235" i="5"/>
  <c r="BE235" i="5"/>
  <c r="BI232" i="5"/>
  <c r="BH232" i="5"/>
  <c r="BG232" i="5"/>
  <c r="BF232" i="5"/>
  <c r="T232" i="5"/>
  <c r="R232" i="5"/>
  <c r="P232" i="5"/>
  <c r="BK232" i="5"/>
  <c r="J232" i="5"/>
  <c r="BE232" i="5"/>
  <c r="BI231" i="5"/>
  <c r="BH231" i="5"/>
  <c r="BG231" i="5"/>
  <c r="BF231" i="5"/>
  <c r="T231" i="5"/>
  <c r="R231" i="5"/>
  <c r="P231" i="5"/>
  <c r="BK231" i="5"/>
  <c r="J231" i="5"/>
  <c r="BE231" i="5"/>
  <c r="BI230" i="5"/>
  <c r="BH230" i="5"/>
  <c r="BG230" i="5"/>
  <c r="BF230" i="5"/>
  <c r="T230" i="5"/>
  <c r="R230" i="5"/>
  <c r="P230" i="5"/>
  <c r="BK230" i="5"/>
  <c r="J230" i="5"/>
  <c r="BE230" i="5"/>
  <c r="BI229" i="5"/>
  <c r="BH229" i="5"/>
  <c r="BG229" i="5"/>
  <c r="BF229" i="5"/>
  <c r="T229" i="5"/>
  <c r="R229" i="5"/>
  <c r="P229" i="5"/>
  <c r="BK229" i="5"/>
  <c r="J229" i="5"/>
  <c r="BE229" i="5"/>
  <c r="BI228" i="5"/>
  <c r="BH228" i="5"/>
  <c r="BG228" i="5"/>
  <c r="BF228" i="5"/>
  <c r="T228" i="5"/>
  <c r="R228" i="5"/>
  <c r="P228" i="5"/>
  <c r="BK228" i="5"/>
  <c r="J228" i="5"/>
  <c r="BE228" i="5"/>
  <c r="BI225" i="5"/>
  <c r="BH225" i="5"/>
  <c r="BG225" i="5"/>
  <c r="BF225" i="5"/>
  <c r="T225" i="5"/>
  <c r="R225" i="5"/>
  <c r="P225" i="5"/>
  <c r="BK225" i="5"/>
  <c r="J225" i="5"/>
  <c r="BE225" i="5"/>
  <c r="BI222" i="5"/>
  <c r="BH222" i="5"/>
  <c r="BG222" i="5"/>
  <c r="BF222" i="5"/>
  <c r="T222" i="5"/>
  <c r="R222" i="5"/>
  <c r="P222" i="5"/>
  <c r="BK222" i="5"/>
  <c r="J222" i="5"/>
  <c r="BE222" i="5"/>
  <c r="BI221" i="5"/>
  <c r="BH221" i="5"/>
  <c r="BG221" i="5"/>
  <c r="BF221" i="5"/>
  <c r="T221" i="5"/>
  <c r="R221" i="5"/>
  <c r="P221" i="5"/>
  <c r="BK221" i="5"/>
  <c r="J221" i="5"/>
  <c r="BE221" i="5"/>
  <c r="BI220" i="5"/>
  <c r="BH220" i="5"/>
  <c r="BG220" i="5"/>
  <c r="BF220" i="5"/>
  <c r="T220" i="5"/>
  <c r="R220" i="5"/>
  <c r="P220" i="5"/>
  <c r="BK220" i="5"/>
  <c r="J220" i="5"/>
  <c r="BE220" i="5"/>
  <c r="BI219" i="5"/>
  <c r="BH219" i="5"/>
  <c r="BG219" i="5"/>
  <c r="BF219" i="5"/>
  <c r="T219" i="5"/>
  <c r="R219" i="5"/>
  <c r="P219" i="5"/>
  <c r="BK219" i="5"/>
  <c r="J219" i="5"/>
  <c r="BE219" i="5"/>
  <c r="BI218" i="5"/>
  <c r="BH218" i="5"/>
  <c r="BG218" i="5"/>
  <c r="BF218" i="5"/>
  <c r="T218" i="5"/>
  <c r="R218" i="5"/>
  <c r="P218" i="5"/>
  <c r="BK218" i="5"/>
  <c r="J218" i="5"/>
  <c r="BE218" i="5"/>
  <c r="BI215" i="5"/>
  <c r="BH215" i="5"/>
  <c r="BG215" i="5"/>
  <c r="BF215" i="5"/>
  <c r="T215" i="5"/>
  <c r="R215" i="5"/>
  <c r="P215" i="5"/>
  <c r="BK215" i="5"/>
  <c r="J215" i="5"/>
  <c r="BE215" i="5"/>
  <c r="BI211" i="5"/>
  <c r="BH211" i="5"/>
  <c r="BG211" i="5"/>
  <c r="BF211" i="5"/>
  <c r="T211" i="5"/>
  <c r="R211" i="5"/>
  <c r="P211" i="5"/>
  <c r="BK211" i="5"/>
  <c r="J211" i="5"/>
  <c r="BE211" i="5"/>
  <c r="BI210" i="5"/>
  <c r="BH210" i="5"/>
  <c r="BG210" i="5"/>
  <c r="BF210" i="5"/>
  <c r="T210" i="5"/>
  <c r="R210" i="5"/>
  <c r="P210" i="5"/>
  <c r="BK210" i="5"/>
  <c r="J210" i="5"/>
  <c r="BE210" i="5"/>
  <c r="BI207" i="5"/>
  <c r="BH207" i="5"/>
  <c r="BG207" i="5"/>
  <c r="BF207" i="5"/>
  <c r="T207" i="5"/>
  <c r="R207" i="5"/>
  <c r="P207" i="5"/>
  <c r="BK207" i="5"/>
  <c r="J207" i="5"/>
  <c r="BE207" i="5"/>
  <c r="BI204" i="5"/>
  <c r="BH204" i="5"/>
  <c r="BG204" i="5"/>
  <c r="BF204" i="5"/>
  <c r="T204" i="5"/>
  <c r="R204" i="5"/>
  <c r="P204" i="5"/>
  <c r="BK204" i="5"/>
  <c r="J204" i="5"/>
  <c r="BE204" i="5"/>
  <c r="BI201" i="5"/>
  <c r="BH201" i="5"/>
  <c r="BG201" i="5"/>
  <c r="BF201" i="5"/>
  <c r="T201" i="5"/>
  <c r="R201" i="5"/>
  <c r="R194" i="5" s="1"/>
  <c r="P201" i="5"/>
  <c r="BK201" i="5"/>
  <c r="J201" i="5"/>
  <c r="BE201" i="5"/>
  <c r="BI198" i="5"/>
  <c r="BH198" i="5"/>
  <c r="BG198" i="5"/>
  <c r="BF198" i="5"/>
  <c r="T198" i="5"/>
  <c r="R198" i="5"/>
  <c r="P198" i="5"/>
  <c r="BK198" i="5"/>
  <c r="BK194" i="5" s="1"/>
  <c r="J194" i="5" s="1"/>
  <c r="J66" i="5" s="1"/>
  <c r="J198" i="5"/>
  <c r="BE198" i="5"/>
  <c r="BI195" i="5"/>
  <c r="BH195" i="5"/>
  <c r="BG195" i="5"/>
  <c r="BF195" i="5"/>
  <c r="T195" i="5"/>
  <c r="T194" i="5"/>
  <c r="R195" i="5"/>
  <c r="P195" i="5"/>
  <c r="P194" i="5"/>
  <c r="BK195" i="5"/>
  <c r="J195" i="5"/>
  <c r="BE195" i="5" s="1"/>
  <c r="BI191" i="5"/>
  <c r="BH191" i="5"/>
  <c r="BG191" i="5"/>
  <c r="BF191" i="5"/>
  <c r="T191" i="5"/>
  <c r="R191" i="5"/>
  <c r="P191" i="5"/>
  <c r="BK191" i="5"/>
  <c r="J191" i="5"/>
  <c r="BE191" i="5"/>
  <c r="BI187" i="5"/>
  <c r="BH187" i="5"/>
  <c r="BG187" i="5"/>
  <c r="BF187" i="5"/>
  <c r="T187" i="5"/>
  <c r="R187" i="5"/>
  <c r="P187" i="5"/>
  <c r="BK187" i="5"/>
  <c r="BK183" i="5" s="1"/>
  <c r="J183" i="5" s="1"/>
  <c r="J65" i="5" s="1"/>
  <c r="J187" i="5"/>
  <c r="BE187" i="5"/>
  <c r="BI184" i="5"/>
  <c r="BH184" i="5"/>
  <c r="BG184" i="5"/>
  <c r="BF184" i="5"/>
  <c r="T184" i="5"/>
  <c r="T183" i="5"/>
  <c r="R184" i="5"/>
  <c r="P184" i="5"/>
  <c r="P183" i="5"/>
  <c r="BK184" i="5"/>
  <c r="J184" i="5"/>
  <c r="BE184" i="5" s="1"/>
  <c r="BI182" i="5"/>
  <c r="BH182" i="5"/>
  <c r="BG182" i="5"/>
  <c r="BF182" i="5"/>
  <c r="T182" i="5"/>
  <c r="R182" i="5"/>
  <c r="R175" i="5" s="1"/>
  <c r="P182" i="5"/>
  <c r="BK182" i="5"/>
  <c r="J182" i="5"/>
  <c r="BE182" i="5"/>
  <c r="BI180" i="5"/>
  <c r="BH180" i="5"/>
  <c r="BG180" i="5"/>
  <c r="BF180" i="5"/>
  <c r="T180" i="5"/>
  <c r="R180" i="5"/>
  <c r="P180" i="5"/>
  <c r="BK180" i="5"/>
  <c r="BK175" i="5" s="1"/>
  <c r="J175" i="5" s="1"/>
  <c r="J64" i="5" s="1"/>
  <c r="J180" i="5"/>
  <c r="BE180" i="5"/>
  <c r="BI176" i="5"/>
  <c r="BH176" i="5"/>
  <c r="BG176" i="5"/>
  <c r="BF176" i="5"/>
  <c r="T176" i="5"/>
  <c r="T175" i="5"/>
  <c r="R176" i="5"/>
  <c r="P176" i="5"/>
  <c r="P175" i="5"/>
  <c r="BK176" i="5"/>
  <c r="J176" i="5"/>
  <c r="BE176" i="5" s="1"/>
  <c r="BI173" i="5"/>
  <c r="BH173" i="5"/>
  <c r="BG173" i="5"/>
  <c r="BF173" i="5"/>
  <c r="T173" i="5"/>
  <c r="R173" i="5"/>
  <c r="R169" i="5" s="1"/>
  <c r="P173" i="5"/>
  <c r="BK173" i="5"/>
  <c r="J173" i="5"/>
  <c r="BE173" i="5"/>
  <c r="BI170" i="5"/>
  <c r="BH170" i="5"/>
  <c r="BG170" i="5"/>
  <c r="BF170" i="5"/>
  <c r="T170" i="5"/>
  <c r="T169" i="5" s="1"/>
  <c r="R170" i="5"/>
  <c r="P170" i="5"/>
  <c r="P169" i="5" s="1"/>
  <c r="BK170" i="5"/>
  <c r="BK169" i="5"/>
  <c r="J169" i="5" s="1"/>
  <c r="J170" i="5"/>
  <c r="BE170" i="5"/>
  <c r="J63" i="5"/>
  <c r="BI166" i="5"/>
  <c r="BH166" i="5"/>
  <c r="BG166" i="5"/>
  <c r="BF166" i="5"/>
  <c r="T166" i="5"/>
  <c r="R166" i="5"/>
  <c r="P166" i="5"/>
  <c r="BK166" i="5"/>
  <c r="J166" i="5"/>
  <c r="BE166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/>
  <c r="BI158" i="5"/>
  <c r="BH158" i="5"/>
  <c r="BG158" i="5"/>
  <c r="BF158" i="5"/>
  <c r="T158" i="5"/>
  <c r="R158" i="5"/>
  <c r="P158" i="5"/>
  <c r="BK158" i="5"/>
  <c r="J158" i="5"/>
  <c r="BE158" i="5"/>
  <c r="BI152" i="5"/>
  <c r="BH152" i="5"/>
  <c r="BG152" i="5"/>
  <c r="BF152" i="5"/>
  <c r="T152" i="5"/>
  <c r="R152" i="5"/>
  <c r="P152" i="5"/>
  <c r="BK152" i="5"/>
  <c r="J152" i="5"/>
  <c r="BE152" i="5"/>
  <c r="BI146" i="5"/>
  <c r="BH146" i="5"/>
  <c r="BG146" i="5"/>
  <c r="BF146" i="5"/>
  <c r="T146" i="5"/>
  <c r="R146" i="5"/>
  <c r="P146" i="5"/>
  <c r="BK146" i="5"/>
  <c r="J146" i="5"/>
  <c r="BE146" i="5"/>
  <c r="BI139" i="5"/>
  <c r="BH139" i="5"/>
  <c r="BG139" i="5"/>
  <c r="BF139" i="5"/>
  <c r="T139" i="5"/>
  <c r="R139" i="5"/>
  <c r="P139" i="5"/>
  <c r="BK139" i="5"/>
  <c r="J139" i="5"/>
  <c r="BE139" i="5"/>
  <c r="BI135" i="5"/>
  <c r="BH135" i="5"/>
  <c r="BG135" i="5"/>
  <c r="BF135" i="5"/>
  <c r="T135" i="5"/>
  <c r="R135" i="5"/>
  <c r="P135" i="5"/>
  <c r="BK135" i="5"/>
  <c r="J135" i="5"/>
  <c r="BE135" i="5"/>
  <c r="BI133" i="5"/>
  <c r="BH133" i="5"/>
  <c r="BG133" i="5"/>
  <c r="BF133" i="5"/>
  <c r="T133" i="5"/>
  <c r="R133" i="5"/>
  <c r="P133" i="5"/>
  <c r="BK133" i="5"/>
  <c r="J133" i="5"/>
  <c r="BE133" i="5"/>
  <c r="BI130" i="5"/>
  <c r="BH130" i="5"/>
  <c r="BG130" i="5"/>
  <c r="BF130" i="5"/>
  <c r="T130" i="5"/>
  <c r="R130" i="5"/>
  <c r="P130" i="5"/>
  <c r="BK130" i="5"/>
  <c r="J130" i="5"/>
  <c r="BE130" i="5"/>
  <c r="BI127" i="5"/>
  <c r="BH127" i="5"/>
  <c r="BG127" i="5"/>
  <c r="BF127" i="5"/>
  <c r="T127" i="5"/>
  <c r="R127" i="5"/>
  <c r="P127" i="5"/>
  <c r="BK127" i="5"/>
  <c r="J127" i="5"/>
  <c r="BE127" i="5"/>
  <c r="BI119" i="5"/>
  <c r="BH119" i="5"/>
  <c r="BG119" i="5"/>
  <c r="BF119" i="5"/>
  <c r="T119" i="5"/>
  <c r="R119" i="5"/>
  <c r="P119" i="5"/>
  <c r="BK119" i="5"/>
  <c r="J119" i="5"/>
  <c r="BE119" i="5"/>
  <c r="BI116" i="5"/>
  <c r="BH116" i="5"/>
  <c r="BG116" i="5"/>
  <c r="BF116" i="5"/>
  <c r="T116" i="5"/>
  <c r="R116" i="5"/>
  <c r="P116" i="5"/>
  <c r="BK116" i="5"/>
  <c r="J116" i="5"/>
  <c r="BE116" i="5"/>
  <c r="BI114" i="5"/>
  <c r="BH114" i="5"/>
  <c r="BG114" i="5"/>
  <c r="BF114" i="5"/>
  <c r="T114" i="5"/>
  <c r="R114" i="5"/>
  <c r="P114" i="5"/>
  <c r="BK114" i="5"/>
  <c r="J114" i="5"/>
  <c r="BE114" i="5"/>
  <c r="BI111" i="5"/>
  <c r="BH111" i="5"/>
  <c r="BG111" i="5"/>
  <c r="BF111" i="5"/>
  <c r="T111" i="5"/>
  <c r="R111" i="5"/>
  <c r="P111" i="5"/>
  <c r="BK111" i="5"/>
  <c r="J111" i="5"/>
  <c r="BE111" i="5"/>
  <c r="BI108" i="5"/>
  <c r="BH108" i="5"/>
  <c r="BG108" i="5"/>
  <c r="BF108" i="5"/>
  <c r="T108" i="5"/>
  <c r="R108" i="5"/>
  <c r="P108" i="5"/>
  <c r="BK108" i="5"/>
  <c r="J108" i="5"/>
  <c r="BE108" i="5"/>
  <c r="BI105" i="5"/>
  <c r="BH105" i="5"/>
  <c r="BG105" i="5"/>
  <c r="BF105" i="5"/>
  <c r="T105" i="5"/>
  <c r="R105" i="5"/>
  <c r="P105" i="5"/>
  <c r="BK105" i="5"/>
  <c r="J105" i="5"/>
  <c r="BE105" i="5"/>
  <c r="BI100" i="5"/>
  <c r="BH100" i="5"/>
  <c r="BG100" i="5"/>
  <c r="BF100" i="5"/>
  <c r="T100" i="5"/>
  <c r="R100" i="5"/>
  <c r="R94" i="5" s="1"/>
  <c r="P100" i="5"/>
  <c r="BK100" i="5"/>
  <c r="J100" i="5"/>
  <c r="BE100" i="5"/>
  <c r="BI95" i="5"/>
  <c r="F36" i="5"/>
  <c r="BD57" i="1" s="1"/>
  <c r="BH95" i="5"/>
  <c r="BG95" i="5"/>
  <c r="BF95" i="5"/>
  <c r="T95" i="5"/>
  <c r="T94" i="5"/>
  <c r="R95" i="5"/>
  <c r="P95" i="5"/>
  <c r="P94" i="5"/>
  <c r="BK95" i="5"/>
  <c r="J95" i="5"/>
  <c r="BE95" i="5" s="1"/>
  <c r="J32" i="5" s="1"/>
  <c r="AV57" i="1" s="1"/>
  <c r="J88" i="5"/>
  <c r="F88" i="5"/>
  <c r="F86" i="5"/>
  <c r="E84" i="5"/>
  <c r="J55" i="5"/>
  <c r="F55" i="5"/>
  <c r="F53" i="5"/>
  <c r="E51" i="5"/>
  <c r="J20" i="5"/>
  <c r="E20" i="5"/>
  <c r="J19" i="5"/>
  <c r="J14" i="5"/>
  <c r="E7" i="5"/>
  <c r="E47" i="5" s="1"/>
  <c r="AY56" i="1"/>
  <c r="AX56" i="1"/>
  <c r="BI284" i="4"/>
  <c r="BH284" i="4"/>
  <c r="BG284" i="4"/>
  <c r="BF284" i="4"/>
  <c r="T284" i="4"/>
  <c r="T283" i="4" s="1"/>
  <c r="R284" i="4"/>
  <c r="R283" i="4" s="1"/>
  <c r="P284" i="4"/>
  <c r="P283" i="4" s="1"/>
  <c r="BK284" i="4"/>
  <c r="BK283" i="4" s="1"/>
  <c r="J283" i="4" s="1"/>
  <c r="J71" i="4" s="1"/>
  <c r="J284" i="4"/>
  <c r="BE284" i="4" s="1"/>
  <c r="BI282" i="4"/>
  <c r="BH282" i="4"/>
  <c r="BG282" i="4"/>
  <c r="BF282" i="4"/>
  <c r="T282" i="4"/>
  <c r="T281" i="4" s="1"/>
  <c r="R282" i="4"/>
  <c r="R281" i="4" s="1"/>
  <c r="P282" i="4"/>
  <c r="P281" i="4" s="1"/>
  <c r="BK282" i="4"/>
  <c r="BK281" i="4" s="1"/>
  <c r="J281" i="4" s="1"/>
  <c r="J70" i="4" s="1"/>
  <c r="J282" i="4"/>
  <c r="BE282" i="4"/>
  <c r="BI275" i="4"/>
  <c r="BH275" i="4"/>
  <c r="BG275" i="4"/>
  <c r="BF275" i="4"/>
  <c r="T275" i="4"/>
  <c r="T274" i="4" s="1"/>
  <c r="R275" i="4"/>
  <c r="R274" i="4" s="1"/>
  <c r="P275" i="4"/>
  <c r="P274" i="4" s="1"/>
  <c r="BK275" i="4"/>
  <c r="BK274" i="4" s="1"/>
  <c r="J274" i="4" s="1"/>
  <c r="J69" i="4" s="1"/>
  <c r="J275" i="4"/>
  <c r="BE275" i="4"/>
  <c r="BI271" i="4"/>
  <c r="BH271" i="4"/>
  <c r="BG271" i="4"/>
  <c r="BF271" i="4"/>
  <c r="T271" i="4"/>
  <c r="T270" i="4" s="1"/>
  <c r="R271" i="4"/>
  <c r="R270" i="4" s="1"/>
  <c r="P271" i="4"/>
  <c r="P270" i="4" s="1"/>
  <c r="BK271" i="4"/>
  <c r="BK270" i="4" s="1"/>
  <c r="J270" i="4" s="1"/>
  <c r="J68" i="4" s="1"/>
  <c r="J271" i="4"/>
  <c r="BE271" i="4"/>
  <c r="BI269" i="4"/>
  <c r="BH269" i="4"/>
  <c r="BG269" i="4"/>
  <c r="BF269" i="4"/>
  <c r="T269" i="4"/>
  <c r="R269" i="4"/>
  <c r="P269" i="4"/>
  <c r="BK269" i="4"/>
  <c r="J269" i="4"/>
  <c r="BE269" i="4" s="1"/>
  <c r="BI267" i="4"/>
  <c r="BH267" i="4"/>
  <c r="BG267" i="4"/>
  <c r="BF267" i="4"/>
  <c r="T267" i="4"/>
  <c r="R267" i="4"/>
  <c r="P267" i="4"/>
  <c r="BK267" i="4"/>
  <c r="J267" i="4"/>
  <c r="BE267" i="4" s="1"/>
  <c r="BI263" i="4"/>
  <c r="BH263" i="4"/>
  <c r="BG263" i="4"/>
  <c r="BF263" i="4"/>
  <c r="T263" i="4"/>
  <c r="R263" i="4"/>
  <c r="P263" i="4"/>
  <c r="BK263" i="4"/>
  <c r="J263" i="4"/>
  <c r="BE263" i="4" s="1"/>
  <c r="BI262" i="4"/>
  <c r="BH262" i="4"/>
  <c r="BG262" i="4"/>
  <c r="BF262" i="4"/>
  <c r="T262" i="4"/>
  <c r="R262" i="4"/>
  <c r="P262" i="4"/>
  <c r="BK262" i="4"/>
  <c r="BE262" i="4"/>
  <c r="BI259" i="4"/>
  <c r="BH259" i="4"/>
  <c r="BG259" i="4"/>
  <c r="BF259" i="4"/>
  <c r="T259" i="4"/>
  <c r="R259" i="4"/>
  <c r="P259" i="4"/>
  <c r="BK259" i="4"/>
  <c r="J259" i="4"/>
  <c r="BE259" i="4" s="1"/>
  <c r="BI258" i="4"/>
  <c r="BH258" i="4"/>
  <c r="BG258" i="4"/>
  <c r="BF258" i="4"/>
  <c r="T258" i="4"/>
  <c r="R258" i="4"/>
  <c r="P258" i="4"/>
  <c r="BK258" i="4"/>
  <c r="J258" i="4"/>
  <c r="BE258" i="4" s="1"/>
  <c r="BI257" i="4"/>
  <c r="BH257" i="4"/>
  <c r="BG257" i="4"/>
  <c r="BF257" i="4"/>
  <c r="T257" i="4"/>
  <c r="R257" i="4"/>
  <c r="P257" i="4"/>
  <c r="BK257" i="4"/>
  <c r="J257" i="4"/>
  <c r="BE257" i="4" s="1"/>
  <c r="BI256" i="4"/>
  <c r="BH256" i="4"/>
  <c r="BG256" i="4"/>
  <c r="BF256" i="4"/>
  <c r="T256" i="4"/>
  <c r="R256" i="4"/>
  <c r="P256" i="4"/>
  <c r="BK256" i="4"/>
  <c r="J256" i="4"/>
  <c r="BE256" i="4"/>
  <c r="BI253" i="4"/>
  <c r="BH253" i="4"/>
  <c r="BG253" i="4"/>
  <c r="BF253" i="4"/>
  <c r="T253" i="4"/>
  <c r="R253" i="4"/>
  <c r="P253" i="4"/>
  <c r="BK253" i="4"/>
  <c r="J253" i="4"/>
  <c r="BE253" i="4" s="1"/>
  <c r="BI252" i="4"/>
  <c r="BH252" i="4"/>
  <c r="BG252" i="4"/>
  <c r="BF252" i="4"/>
  <c r="T252" i="4"/>
  <c r="R252" i="4"/>
  <c r="P252" i="4"/>
  <c r="BK252" i="4"/>
  <c r="J252" i="4"/>
  <c r="BE252" i="4" s="1"/>
  <c r="BI249" i="4"/>
  <c r="BH249" i="4"/>
  <c r="BG249" i="4"/>
  <c r="BF249" i="4"/>
  <c r="T249" i="4"/>
  <c r="R249" i="4"/>
  <c r="P249" i="4"/>
  <c r="BK249" i="4"/>
  <c r="J249" i="4"/>
  <c r="BE249" i="4" s="1"/>
  <c r="BI248" i="4"/>
  <c r="BH248" i="4"/>
  <c r="BG248" i="4"/>
  <c r="BF248" i="4"/>
  <c r="T248" i="4"/>
  <c r="R248" i="4"/>
  <c r="P248" i="4"/>
  <c r="BK248" i="4"/>
  <c r="J248" i="4"/>
  <c r="BE248" i="4"/>
  <c r="BI245" i="4"/>
  <c r="BH245" i="4"/>
  <c r="BG245" i="4"/>
  <c r="BF245" i="4"/>
  <c r="T245" i="4"/>
  <c r="R245" i="4"/>
  <c r="P245" i="4"/>
  <c r="BK245" i="4"/>
  <c r="J245" i="4"/>
  <c r="BE245" i="4" s="1"/>
  <c r="BI242" i="4"/>
  <c r="BH242" i="4"/>
  <c r="BG242" i="4"/>
  <c r="BF242" i="4"/>
  <c r="T242" i="4"/>
  <c r="R242" i="4"/>
  <c r="P242" i="4"/>
  <c r="BK242" i="4"/>
  <c r="J242" i="4"/>
  <c r="BE242" i="4" s="1"/>
  <c r="BI241" i="4"/>
  <c r="BH241" i="4"/>
  <c r="BG241" i="4"/>
  <c r="BF241" i="4"/>
  <c r="T241" i="4"/>
  <c r="R241" i="4"/>
  <c r="P241" i="4"/>
  <c r="BK241" i="4"/>
  <c r="J241" i="4"/>
  <c r="BE241" i="4" s="1"/>
  <c r="BI240" i="4"/>
  <c r="BH240" i="4"/>
  <c r="BG240" i="4"/>
  <c r="BF240" i="4"/>
  <c r="T240" i="4"/>
  <c r="R240" i="4"/>
  <c r="P240" i="4"/>
  <c r="BK240" i="4"/>
  <c r="J240" i="4"/>
  <c r="BE240" i="4"/>
  <c r="BI238" i="4"/>
  <c r="BH238" i="4"/>
  <c r="BG238" i="4"/>
  <c r="BF238" i="4"/>
  <c r="T238" i="4"/>
  <c r="R238" i="4"/>
  <c r="P238" i="4"/>
  <c r="BK238" i="4"/>
  <c r="J238" i="4"/>
  <c r="BE238" i="4" s="1"/>
  <c r="BI237" i="4"/>
  <c r="BH237" i="4"/>
  <c r="BG237" i="4"/>
  <c r="BF237" i="4"/>
  <c r="T237" i="4"/>
  <c r="R237" i="4"/>
  <c r="P237" i="4"/>
  <c r="BK237" i="4"/>
  <c r="J237" i="4"/>
  <c r="BE237" i="4" s="1"/>
  <c r="BI236" i="4"/>
  <c r="BH236" i="4"/>
  <c r="BG236" i="4"/>
  <c r="BF236" i="4"/>
  <c r="T236" i="4"/>
  <c r="R236" i="4"/>
  <c r="P236" i="4"/>
  <c r="BK236" i="4"/>
  <c r="J236" i="4"/>
  <c r="BE236" i="4" s="1"/>
  <c r="BI235" i="4"/>
  <c r="BH235" i="4"/>
  <c r="BG235" i="4"/>
  <c r="BF235" i="4"/>
  <c r="T235" i="4"/>
  <c r="R235" i="4"/>
  <c r="P235" i="4"/>
  <c r="BK235" i="4"/>
  <c r="J235" i="4"/>
  <c r="BE235" i="4"/>
  <c r="BI233" i="4"/>
  <c r="BH233" i="4"/>
  <c r="BG233" i="4"/>
  <c r="BF233" i="4"/>
  <c r="T233" i="4"/>
  <c r="R233" i="4"/>
  <c r="P233" i="4"/>
  <c r="BK233" i="4"/>
  <c r="J233" i="4"/>
  <c r="BE233" i="4" s="1"/>
  <c r="BI231" i="4"/>
  <c r="BH231" i="4"/>
  <c r="BG231" i="4"/>
  <c r="BF231" i="4"/>
  <c r="T231" i="4"/>
  <c r="R231" i="4"/>
  <c r="P231" i="4"/>
  <c r="BK231" i="4"/>
  <c r="J231" i="4"/>
  <c r="BE231" i="4" s="1"/>
  <c r="BI229" i="4"/>
  <c r="BH229" i="4"/>
  <c r="BG229" i="4"/>
  <c r="BF229" i="4"/>
  <c r="T229" i="4"/>
  <c r="R229" i="4"/>
  <c r="P229" i="4"/>
  <c r="BK229" i="4"/>
  <c r="J229" i="4"/>
  <c r="BE229" i="4" s="1"/>
  <c r="BI227" i="4"/>
  <c r="BH227" i="4"/>
  <c r="BG227" i="4"/>
  <c r="BF227" i="4"/>
  <c r="T227" i="4"/>
  <c r="R227" i="4"/>
  <c r="P227" i="4"/>
  <c r="BK227" i="4"/>
  <c r="J227" i="4"/>
  <c r="BE227" i="4"/>
  <c r="BI225" i="4"/>
  <c r="BH225" i="4"/>
  <c r="BG225" i="4"/>
  <c r="BF225" i="4"/>
  <c r="T225" i="4"/>
  <c r="R225" i="4"/>
  <c r="P225" i="4"/>
  <c r="BK225" i="4"/>
  <c r="J225" i="4"/>
  <c r="BE225" i="4" s="1"/>
  <c r="BI224" i="4"/>
  <c r="BH224" i="4"/>
  <c r="BG224" i="4"/>
  <c r="BF224" i="4"/>
  <c r="T224" i="4"/>
  <c r="R224" i="4"/>
  <c r="P224" i="4"/>
  <c r="BK224" i="4"/>
  <c r="J224" i="4"/>
  <c r="BE224" i="4" s="1"/>
  <c r="BI220" i="4"/>
  <c r="BH220" i="4"/>
  <c r="BG220" i="4"/>
  <c r="BF220" i="4"/>
  <c r="T220" i="4"/>
  <c r="R220" i="4"/>
  <c r="P220" i="4"/>
  <c r="BK220" i="4"/>
  <c r="J220" i="4"/>
  <c r="BE220" i="4" s="1"/>
  <c r="BI219" i="4"/>
  <c r="BH219" i="4"/>
  <c r="BG219" i="4"/>
  <c r="BF219" i="4"/>
  <c r="T219" i="4"/>
  <c r="R219" i="4"/>
  <c r="P219" i="4"/>
  <c r="BK219" i="4"/>
  <c r="J219" i="4"/>
  <c r="BE219" i="4" s="1"/>
  <c r="BI218" i="4"/>
  <c r="BH218" i="4"/>
  <c r="BG218" i="4"/>
  <c r="BF218" i="4"/>
  <c r="T218" i="4"/>
  <c r="R218" i="4"/>
  <c r="P218" i="4"/>
  <c r="BK218" i="4"/>
  <c r="J218" i="4"/>
  <c r="BE218" i="4" s="1"/>
  <c r="BI216" i="4"/>
  <c r="BH216" i="4"/>
  <c r="BG216" i="4"/>
  <c r="BF216" i="4"/>
  <c r="T216" i="4"/>
  <c r="R216" i="4"/>
  <c r="R215" i="4" s="1"/>
  <c r="P216" i="4"/>
  <c r="BK216" i="4"/>
  <c r="J216" i="4"/>
  <c r="BE216" i="4"/>
  <c r="BI212" i="4"/>
  <c r="BH212" i="4"/>
  <c r="BG212" i="4"/>
  <c r="BF212" i="4"/>
  <c r="T212" i="4"/>
  <c r="R212" i="4"/>
  <c r="P212" i="4"/>
  <c r="BK212" i="4"/>
  <c r="J212" i="4"/>
  <c r="BE212" i="4"/>
  <c r="BI208" i="4"/>
  <c r="BH208" i="4"/>
  <c r="BG208" i="4"/>
  <c r="BF208" i="4"/>
  <c r="T208" i="4"/>
  <c r="R208" i="4"/>
  <c r="P208" i="4"/>
  <c r="BK208" i="4"/>
  <c r="J208" i="4"/>
  <c r="BE208" i="4" s="1"/>
  <c r="BI205" i="4"/>
  <c r="BH205" i="4"/>
  <c r="BG205" i="4"/>
  <c r="BF205" i="4"/>
  <c r="T205" i="4"/>
  <c r="R205" i="4"/>
  <c r="P205" i="4"/>
  <c r="BK205" i="4"/>
  <c r="J205" i="4"/>
  <c r="BE205" i="4" s="1"/>
  <c r="BI201" i="4"/>
  <c r="BH201" i="4"/>
  <c r="BG201" i="4"/>
  <c r="BF201" i="4"/>
  <c r="T201" i="4"/>
  <c r="R201" i="4"/>
  <c r="P201" i="4"/>
  <c r="BK201" i="4"/>
  <c r="J201" i="4"/>
  <c r="BE201" i="4" s="1"/>
  <c r="BI193" i="4"/>
  <c r="BH193" i="4"/>
  <c r="BG193" i="4"/>
  <c r="BF193" i="4"/>
  <c r="T193" i="4"/>
  <c r="R193" i="4"/>
  <c r="P193" i="4"/>
  <c r="BK193" i="4"/>
  <c r="J193" i="4"/>
  <c r="BE193" i="4" s="1"/>
  <c r="BI192" i="4"/>
  <c r="BH192" i="4"/>
  <c r="BG192" i="4"/>
  <c r="BF192" i="4"/>
  <c r="T192" i="4"/>
  <c r="R192" i="4"/>
  <c r="P192" i="4"/>
  <c r="BK192" i="4"/>
  <c r="J192" i="4"/>
  <c r="BE192" i="4"/>
  <c r="BI189" i="4"/>
  <c r="BH189" i="4"/>
  <c r="BG189" i="4"/>
  <c r="BF189" i="4"/>
  <c r="T189" i="4"/>
  <c r="R189" i="4"/>
  <c r="P189" i="4"/>
  <c r="BK189" i="4"/>
  <c r="J189" i="4"/>
  <c r="BE189" i="4" s="1"/>
  <c r="BI185" i="4"/>
  <c r="BH185" i="4"/>
  <c r="BG185" i="4"/>
  <c r="BF185" i="4"/>
  <c r="T185" i="4"/>
  <c r="R185" i="4"/>
  <c r="P185" i="4"/>
  <c r="BK185" i="4"/>
  <c r="J185" i="4"/>
  <c r="BE185" i="4" s="1"/>
  <c r="BI183" i="4"/>
  <c r="BH183" i="4"/>
  <c r="BG183" i="4"/>
  <c r="BF183" i="4"/>
  <c r="T183" i="4"/>
  <c r="R183" i="4"/>
  <c r="P183" i="4"/>
  <c r="BK183" i="4"/>
  <c r="J183" i="4"/>
  <c r="BE183" i="4" s="1"/>
  <c r="BI179" i="4"/>
  <c r="BH179" i="4"/>
  <c r="BG179" i="4"/>
  <c r="BF179" i="4"/>
  <c r="T179" i="4"/>
  <c r="T178" i="4" s="1"/>
  <c r="R179" i="4"/>
  <c r="R178" i="4"/>
  <c r="P179" i="4"/>
  <c r="BK179" i="4"/>
  <c r="BK178" i="4" s="1"/>
  <c r="J178" i="4" s="1"/>
  <c r="J64" i="4" s="1"/>
  <c r="J179" i="4"/>
  <c r="BE179" i="4"/>
  <c r="BI176" i="4"/>
  <c r="BH176" i="4"/>
  <c r="BG176" i="4"/>
  <c r="BF176" i="4"/>
  <c r="T176" i="4"/>
  <c r="R176" i="4"/>
  <c r="P176" i="4"/>
  <c r="BK176" i="4"/>
  <c r="J176" i="4"/>
  <c r="BE176" i="4" s="1"/>
  <c r="BI173" i="4"/>
  <c r="BH173" i="4"/>
  <c r="BG173" i="4"/>
  <c r="BF173" i="4"/>
  <c r="T173" i="4"/>
  <c r="R173" i="4"/>
  <c r="P173" i="4"/>
  <c r="P172" i="4" s="1"/>
  <c r="BK173" i="4"/>
  <c r="J173" i="4"/>
  <c r="BE173" i="4"/>
  <c r="BI169" i="4"/>
  <c r="BH169" i="4"/>
  <c r="BG169" i="4"/>
  <c r="BF169" i="4"/>
  <c r="T169" i="4"/>
  <c r="R169" i="4"/>
  <c r="P169" i="4"/>
  <c r="BK169" i="4"/>
  <c r="J169" i="4"/>
  <c r="BE169" i="4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 s="1"/>
  <c r="BI159" i="4"/>
  <c r="BH159" i="4"/>
  <c r="BG159" i="4"/>
  <c r="BF159" i="4"/>
  <c r="T159" i="4"/>
  <c r="R159" i="4"/>
  <c r="P159" i="4"/>
  <c r="BK159" i="4"/>
  <c r="J159" i="4"/>
  <c r="BE159" i="4" s="1"/>
  <c r="BI153" i="4"/>
  <c r="BH153" i="4"/>
  <c r="BG153" i="4"/>
  <c r="BF153" i="4"/>
  <c r="T153" i="4"/>
  <c r="R153" i="4"/>
  <c r="P153" i="4"/>
  <c r="BK153" i="4"/>
  <c r="J153" i="4"/>
  <c r="BE153" i="4"/>
  <c r="BI147" i="4"/>
  <c r="BH147" i="4"/>
  <c r="BG147" i="4"/>
  <c r="BF147" i="4"/>
  <c r="T147" i="4"/>
  <c r="R147" i="4"/>
  <c r="P147" i="4"/>
  <c r="BK147" i="4"/>
  <c r="J147" i="4"/>
  <c r="BE147" i="4" s="1"/>
  <c r="BI140" i="4"/>
  <c r="BH140" i="4"/>
  <c r="BG140" i="4"/>
  <c r="BF140" i="4"/>
  <c r="T140" i="4"/>
  <c r="R140" i="4"/>
  <c r="P140" i="4"/>
  <c r="BK140" i="4"/>
  <c r="J140" i="4"/>
  <c r="BE140" i="4" s="1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P134" i="4"/>
  <c r="BK134" i="4"/>
  <c r="J134" i="4"/>
  <c r="BE134" i="4" s="1"/>
  <c r="BI131" i="4"/>
  <c r="BH131" i="4"/>
  <c r="BG131" i="4"/>
  <c r="BF131" i="4"/>
  <c r="T131" i="4"/>
  <c r="R131" i="4"/>
  <c r="P131" i="4"/>
  <c r="BK131" i="4"/>
  <c r="J131" i="4"/>
  <c r="BE131" i="4" s="1"/>
  <c r="BI128" i="4"/>
  <c r="BH128" i="4"/>
  <c r="BG128" i="4"/>
  <c r="BF128" i="4"/>
  <c r="T128" i="4"/>
  <c r="R128" i="4"/>
  <c r="P128" i="4"/>
  <c r="BK128" i="4"/>
  <c r="J128" i="4"/>
  <c r="BE128" i="4" s="1"/>
  <c r="BI120" i="4"/>
  <c r="BH120" i="4"/>
  <c r="BG120" i="4"/>
  <c r="BF120" i="4"/>
  <c r="T120" i="4"/>
  <c r="R120" i="4"/>
  <c r="P120" i="4"/>
  <c r="BK120" i="4"/>
  <c r="J120" i="4"/>
  <c r="BE120" i="4" s="1"/>
  <c r="BI117" i="4"/>
  <c r="BH117" i="4"/>
  <c r="BG117" i="4"/>
  <c r="BF117" i="4"/>
  <c r="T117" i="4"/>
  <c r="R117" i="4"/>
  <c r="P117" i="4"/>
  <c r="BK117" i="4"/>
  <c r="J117" i="4"/>
  <c r="BE117" i="4"/>
  <c r="BI115" i="4"/>
  <c r="BH115" i="4"/>
  <c r="BG115" i="4"/>
  <c r="BF115" i="4"/>
  <c r="T115" i="4"/>
  <c r="R115" i="4"/>
  <c r="P115" i="4"/>
  <c r="BK115" i="4"/>
  <c r="J115" i="4"/>
  <c r="BE115" i="4" s="1"/>
  <c r="BI112" i="4"/>
  <c r="BH112" i="4"/>
  <c r="BG112" i="4"/>
  <c r="BF112" i="4"/>
  <c r="T112" i="4"/>
  <c r="R112" i="4"/>
  <c r="P112" i="4"/>
  <c r="BK112" i="4"/>
  <c r="J112" i="4"/>
  <c r="BE112" i="4" s="1"/>
  <c r="BI109" i="4"/>
  <c r="BH109" i="4"/>
  <c r="BG109" i="4"/>
  <c r="BF109" i="4"/>
  <c r="T109" i="4"/>
  <c r="R109" i="4"/>
  <c r="P109" i="4"/>
  <c r="BK109" i="4"/>
  <c r="J109" i="4"/>
  <c r="BE109" i="4" s="1"/>
  <c r="BI106" i="4"/>
  <c r="BH106" i="4"/>
  <c r="BG106" i="4"/>
  <c r="BF106" i="4"/>
  <c r="T106" i="4"/>
  <c r="R106" i="4"/>
  <c r="P106" i="4"/>
  <c r="BK106" i="4"/>
  <c r="J106" i="4"/>
  <c r="BE106" i="4" s="1"/>
  <c r="BI101" i="4"/>
  <c r="BH101" i="4"/>
  <c r="F35" i="4" s="1"/>
  <c r="BC56" i="1" s="1"/>
  <c r="BG101" i="4"/>
  <c r="BF101" i="4"/>
  <c r="T101" i="4"/>
  <c r="R101" i="4"/>
  <c r="P101" i="4"/>
  <c r="BK101" i="4"/>
  <c r="J101" i="4"/>
  <c r="BE101" i="4"/>
  <c r="BI96" i="4"/>
  <c r="BH96" i="4"/>
  <c r="BG96" i="4"/>
  <c r="BF96" i="4"/>
  <c r="J33" i="4" s="1"/>
  <c r="AW56" i="1" s="1"/>
  <c r="T96" i="4"/>
  <c r="R96" i="4"/>
  <c r="P96" i="4"/>
  <c r="BK96" i="4"/>
  <c r="J96" i="4"/>
  <c r="BE96" i="4" s="1"/>
  <c r="J89" i="4"/>
  <c r="F89" i="4"/>
  <c r="F87" i="4"/>
  <c r="E85" i="4"/>
  <c r="J55" i="4"/>
  <c r="F55" i="4"/>
  <c r="F53" i="4"/>
  <c r="E51" i="4"/>
  <c r="J20" i="4"/>
  <c r="E20" i="4"/>
  <c r="F56" i="4" s="1"/>
  <c r="J19" i="4"/>
  <c r="J14" i="4"/>
  <c r="J53" i="4" s="1"/>
  <c r="E7" i="4"/>
  <c r="E81" i="4" s="1"/>
  <c r="AY54" i="1"/>
  <c r="AX54" i="1"/>
  <c r="BI277" i="3"/>
  <c r="BH277" i="3"/>
  <c r="BG277" i="3"/>
  <c r="BF277" i="3"/>
  <c r="T277" i="3"/>
  <c r="R277" i="3"/>
  <c r="P277" i="3"/>
  <c r="BK277" i="3"/>
  <c r="J277" i="3"/>
  <c r="BE277" i="3"/>
  <c r="BI276" i="3"/>
  <c r="BH276" i="3"/>
  <c r="BG276" i="3"/>
  <c r="BF276" i="3"/>
  <c r="T276" i="3"/>
  <c r="R276" i="3"/>
  <c r="P276" i="3"/>
  <c r="BK276" i="3"/>
  <c r="J276" i="3"/>
  <c r="BE276" i="3"/>
  <c r="BI275" i="3"/>
  <c r="BH275" i="3"/>
  <c r="BG275" i="3"/>
  <c r="BF275" i="3"/>
  <c r="T275" i="3"/>
  <c r="R275" i="3"/>
  <c r="P275" i="3"/>
  <c r="BK275" i="3"/>
  <c r="J275" i="3"/>
  <c r="BE275" i="3"/>
  <c r="BI271" i="3"/>
  <c r="BH271" i="3"/>
  <c r="BG271" i="3"/>
  <c r="BF271" i="3"/>
  <c r="T271" i="3"/>
  <c r="R271" i="3"/>
  <c r="P271" i="3"/>
  <c r="BK271" i="3"/>
  <c r="J271" i="3"/>
  <c r="BE271" i="3"/>
  <c r="BI268" i="3"/>
  <c r="BH268" i="3"/>
  <c r="BG268" i="3"/>
  <c r="BF268" i="3"/>
  <c r="T268" i="3"/>
  <c r="R268" i="3"/>
  <c r="P268" i="3"/>
  <c r="BK268" i="3"/>
  <c r="J268" i="3"/>
  <c r="BE268" i="3"/>
  <c r="BI267" i="3"/>
  <c r="BH267" i="3"/>
  <c r="BG267" i="3"/>
  <c r="BF267" i="3"/>
  <c r="T267" i="3"/>
  <c r="R267" i="3"/>
  <c r="P267" i="3"/>
  <c r="BK267" i="3"/>
  <c r="J267" i="3"/>
  <c r="BE267" i="3"/>
  <c r="BI264" i="3"/>
  <c r="BH264" i="3"/>
  <c r="BG264" i="3"/>
  <c r="BF264" i="3"/>
  <c r="T264" i="3"/>
  <c r="R264" i="3"/>
  <c r="P264" i="3"/>
  <c r="BK264" i="3"/>
  <c r="J264" i="3"/>
  <c r="BE264" i="3"/>
  <c r="BI261" i="3"/>
  <c r="BH261" i="3"/>
  <c r="BG261" i="3"/>
  <c r="BF261" i="3"/>
  <c r="T261" i="3"/>
  <c r="R261" i="3"/>
  <c r="P261" i="3"/>
  <c r="BK261" i="3"/>
  <c r="J261" i="3"/>
  <c r="BE261" i="3"/>
  <c r="BI260" i="3"/>
  <c r="BH260" i="3"/>
  <c r="BG260" i="3"/>
  <c r="BF260" i="3"/>
  <c r="T260" i="3"/>
  <c r="R260" i="3"/>
  <c r="P260" i="3"/>
  <c r="BK260" i="3"/>
  <c r="J260" i="3"/>
  <c r="BE260" i="3"/>
  <c r="BI259" i="3"/>
  <c r="BH259" i="3"/>
  <c r="BG259" i="3"/>
  <c r="BF259" i="3"/>
  <c r="T259" i="3"/>
  <c r="T258" i="3"/>
  <c r="R259" i="3"/>
  <c r="R258" i="3"/>
  <c r="P259" i="3"/>
  <c r="P258" i="3"/>
  <c r="BK259" i="3"/>
  <c r="BK258" i="3"/>
  <c r="J258" i="3" s="1"/>
  <c r="J70" i="3" s="1"/>
  <c r="J259" i="3"/>
  <c r="BE259" i="3" s="1"/>
  <c r="BI257" i="3"/>
  <c r="BH257" i="3"/>
  <c r="BG257" i="3"/>
  <c r="BF257" i="3"/>
  <c r="T257" i="3"/>
  <c r="T256" i="3"/>
  <c r="R257" i="3"/>
  <c r="R256" i="3" s="1"/>
  <c r="P257" i="3"/>
  <c r="P256" i="3"/>
  <c r="BK257" i="3"/>
  <c r="BK256" i="3" s="1"/>
  <c r="J256" i="3" s="1"/>
  <c r="J69" i="3" s="1"/>
  <c r="J257" i="3"/>
  <c r="BE257" i="3" s="1"/>
  <c r="BI250" i="3"/>
  <c r="BH250" i="3"/>
  <c r="BG250" i="3"/>
  <c r="BF250" i="3"/>
  <c r="T250" i="3"/>
  <c r="T249" i="3"/>
  <c r="R250" i="3"/>
  <c r="R249" i="3"/>
  <c r="P250" i="3"/>
  <c r="P249" i="3"/>
  <c r="BK250" i="3"/>
  <c r="BK249" i="3"/>
  <c r="J249" i="3" s="1"/>
  <c r="J68" i="3" s="1"/>
  <c r="J250" i="3"/>
  <c r="BE250" i="3" s="1"/>
  <c r="BI246" i="3"/>
  <c r="BH246" i="3"/>
  <c r="BG246" i="3"/>
  <c r="BF246" i="3"/>
  <c r="T246" i="3"/>
  <c r="R246" i="3"/>
  <c r="P246" i="3"/>
  <c r="BK246" i="3"/>
  <c r="J246" i="3"/>
  <c r="BE246" i="3"/>
  <c r="BI243" i="3"/>
  <c r="BH243" i="3"/>
  <c r="BG243" i="3"/>
  <c r="BF243" i="3"/>
  <c r="T243" i="3"/>
  <c r="R243" i="3"/>
  <c r="P243" i="3"/>
  <c r="BK243" i="3"/>
  <c r="J243" i="3"/>
  <c r="BE243" i="3" s="1"/>
  <c r="BI240" i="3"/>
  <c r="BH240" i="3"/>
  <c r="BG240" i="3"/>
  <c r="BF240" i="3"/>
  <c r="T240" i="3"/>
  <c r="T239" i="3"/>
  <c r="R240" i="3"/>
  <c r="R239" i="3" s="1"/>
  <c r="P240" i="3"/>
  <c r="P239" i="3"/>
  <c r="BK240" i="3"/>
  <c r="BK239" i="3" s="1"/>
  <c r="J239" i="3" s="1"/>
  <c r="J67" i="3" s="1"/>
  <c r="J240" i="3"/>
  <c r="BE240" i="3" s="1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 s="1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 s="1"/>
  <c r="BI230" i="3"/>
  <c r="BH230" i="3"/>
  <c r="BG230" i="3"/>
  <c r="BF230" i="3"/>
  <c r="T230" i="3"/>
  <c r="R230" i="3"/>
  <c r="P230" i="3"/>
  <c r="BK230" i="3"/>
  <c r="J230" i="3"/>
  <c r="BE230" i="3"/>
  <c r="BI229" i="3"/>
  <c r="BH229" i="3"/>
  <c r="BG229" i="3"/>
  <c r="BF229" i="3"/>
  <c r="T229" i="3"/>
  <c r="R229" i="3"/>
  <c r="P229" i="3"/>
  <c r="BK229" i="3"/>
  <c r="J229" i="3"/>
  <c r="BE229" i="3" s="1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 s="1"/>
  <c r="BI226" i="3"/>
  <c r="BH226" i="3"/>
  <c r="BG226" i="3"/>
  <c r="BF226" i="3"/>
  <c r="T226" i="3"/>
  <c r="R226" i="3"/>
  <c r="P226" i="3"/>
  <c r="BK226" i="3"/>
  <c r="J226" i="3"/>
  <c r="BE226" i="3"/>
  <c r="BI223" i="3"/>
  <c r="BH223" i="3"/>
  <c r="BG223" i="3"/>
  <c r="BF223" i="3"/>
  <c r="T223" i="3"/>
  <c r="R223" i="3"/>
  <c r="P223" i="3"/>
  <c r="BK223" i="3"/>
  <c r="J223" i="3"/>
  <c r="BE223" i="3" s="1"/>
  <c r="BI220" i="3"/>
  <c r="BH220" i="3"/>
  <c r="BG220" i="3"/>
  <c r="BF220" i="3"/>
  <c r="T220" i="3"/>
  <c r="R220" i="3"/>
  <c r="P220" i="3"/>
  <c r="BK220" i="3"/>
  <c r="J220" i="3"/>
  <c r="BE220" i="3"/>
  <c r="BI219" i="3"/>
  <c r="BH219" i="3"/>
  <c r="BG219" i="3"/>
  <c r="BF219" i="3"/>
  <c r="T219" i="3"/>
  <c r="R219" i="3"/>
  <c r="P219" i="3"/>
  <c r="BK219" i="3"/>
  <c r="J219" i="3"/>
  <c r="BE219" i="3" s="1"/>
  <c r="BI218" i="3"/>
  <c r="BH218" i="3"/>
  <c r="BG218" i="3"/>
  <c r="BF218" i="3"/>
  <c r="T218" i="3"/>
  <c r="R218" i="3"/>
  <c r="P218" i="3"/>
  <c r="BK218" i="3"/>
  <c r="J218" i="3"/>
  <c r="BE218" i="3"/>
  <c r="BI217" i="3"/>
  <c r="BH217" i="3"/>
  <c r="BG217" i="3"/>
  <c r="BF217" i="3"/>
  <c r="T217" i="3"/>
  <c r="R217" i="3"/>
  <c r="P217" i="3"/>
  <c r="BK217" i="3"/>
  <c r="J217" i="3"/>
  <c r="BE217" i="3" s="1"/>
  <c r="BI216" i="3"/>
  <c r="BH216" i="3"/>
  <c r="BG216" i="3"/>
  <c r="BF216" i="3"/>
  <c r="T216" i="3"/>
  <c r="R216" i="3"/>
  <c r="P216" i="3"/>
  <c r="BK216" i="3"/>
  <c r="J216" i="3"/>
  <c r="BE216" i="3"/>
  <c r="BI213" i="3"/>
  <c r="BH213" i="3"/>
  <c r="BG213" i="3"/>
  <c r="BF213" i="3"/>
  <c r="T213" i="3"/>
  <c r="R213" i="3"/>
  <c r="P213" i="3"/>
  <c r="BK213" i="3"/>
  <c r="J213" i="3"/>
  <c r="BE213" i="3" s="1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 s="1"/>
  <c r="BI205" i="3"/>
  <c r="BH205" i="3"/>
  <c r="BG205" i="3"/>
  <c r="BF205" i="3"/>
  <c r="T205" i="3"/>
  <c r="R205" i="3"/>
  <c r="P205" i="3"/>
  <c r="BK205" i="3"/>
  <c r="J205" i="3"/>
  <c r="BE205" i="3"/>
  <c r="BI202" i="3"/>
  <c r="BH202" i="3"/>
  <c r="BG202" i="3"/>
  <c r="BF202" i="3"/>
  <c r="T202" i="3"/>
  <c r="R202" i="3"/>
  <c r="P202" i="3"/>
  <c r="BK202" i="3"/>
  <c r="J202" i="3"/>
  <c r="BE202" i="3"/>
  <c r="BI199" i="3"/>
  <c r="BH199" i="3"/>
  <c r="BG199" i="3"/>
  <c r="BF199" i="3"/>
  <c r="T199" i="3"/>
  <c r="R199" i="3"/>
  <c r="P199" i="3"/>
  <c r="BK199" i="3"/>
  <c r="J199" i="3"/>
  <c r="BE199" i="3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R197" i="3"/>
  <c r="P197" i="3"/>
  <c r="BK197" i="3"/>
  <c r="J197" i="3"/>
  <c r="BE197" i="3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/>
  <c r="BI189" i="3"/>
  <c r="BH189" i="3"/>
  <c r="BG189" i="3"/>
  <c r="BF189" i="3"/>
  <c r="T189" i="3"/>
  <c r="R189" i="3"/>
  <c r="P189" i="3"/>
  <c r="BK189" i="3"/>
  <c r="J189" i="3"/>
  <c r="BE189" i="3" s="1"/>
  <c r="BI186" i="3"/>
  <c r="BH186" i="3"/>
  <c r="BG186" i="3"/>
  <c r="BF186" i="3"/>
  <c r="T186" i="3"/>
  <c r="T185" i="3"/>
  <c r="R186" i="3"/>
  <c r="R185" i="3" s="1"/>
  <c r="P186" i="3"/>
  <c r="P185" i="3"/>
  <c r="BK186" i="3"/>
  <c r="BK185" i="3" s="1"/>
  <c r="J185" i="3" s="1"/>
  <c r="J66" i="3" s="1"/>
  <c r="J186" i="3"/>
  <c r="BE186" i="3" s="1"/>
  <c r="BI182" i="3"/>
  <c r="BH182" i="3"/>
  <c r="BG182" i="3"/>
  <c r="BF182" i="3"/>
  <c r="T182" i="3"/>
  <c r="R182" i="3"/>
  <c r="P182" i="3"/>
  <c r="BK182" i="3"/>
  <c r="J182" i="3"/>
  <c r="BE182" i="3"/>
  <c r="BI178" i="3"/>
  <c r="BH178" i="3"/>
  <c r="BG178" i="3"/>
  <c r="BF178" i="3"/>
  <c r="T178" i="3"/>
  <c r="R178" i="3"/>
  <c r="P178" i="3"/>
  <c r="BK178" i="3"/>
  <c r="J178" i="3"/>
  <c r="BE178" i="3" s="1"/>
  <c r="BI175" i="3"/>
  <c r="BH175" i="3"/>
  <c r="BG175" i="3"/>
  <c r="BF175" i="3"/>
  <c r="T175" i="3"/>
  <c r="T174" i="3"/>
  <c r="R175" i="3"/>
  <c r="R174" i="3" s="1"/>
  <c r="P175" i="3"/>
  <c r="P174" i="3"/>
  <c r="BK175" i="3"/>
  <c r="BK174" i="3" s="1"/>
  <c r="J174" i="3" s="1"/>
  <c r="J65" i="3" s="1"/>
  <c r="J175" i="3"/>
  <c r="BE175" i="3" s="1"/>
  <c r="BI171" i="3"/>
  <c r="BH171" i="3"/>
  <c r="BG171" i="3"/>
  <c r="BF171" i="3"/>
  <c r="T171" i="3"/>
  <c r="T170" i="3"/>
  <c r="R171" i="3"/>
  <c r="R170" i="3" s="1"/>
  <c r="P171" i="3"/>
  <c r="P170" i="3"/>
  <c r="BK171" i="3"/>
  <c r="BK170" i="3" s="1"/>
  <c r="J170" i="3" s="1"/>
  <c r="J64" i="3" s="1"/>
  <c r="J171" i="3"/>
  <c r="BE171" i="3" s="1"/>
  <c r="BI168" i="3"/>
  <c r="BH168" i="3"/>
  <c r="BG168" i="3"/>
  <c r="BF168" i="3"/>
  <c r="T168" i="3"/>
  <c r="R168" i="3"/>
  <c r="P168" i="3"/>
  <c r="BK168" i="3"/>
  <c r="J168" i="3"/>
  <c r="BE168" i="3"/>
  <c r="BI165" i="3"/>
  <c r="BH165" i="3"/>
  <c r="BG165" i="3"/>
  <c r="BF165" i="3"/>
  <c r="T165" i="3"/>
  <c r="T164" i="3" s="1"/>
  <c r="R165" i="3"/>
  <c r="R164" i="3"/>
  <c r="P165" i="3"/>
  <c r="P164" i="3" s="1"/>
  <c r="BK165" i="3"/>
  <c r="BK164" i="3"/>
  <c r="J164" i="3" s="1"/>
  <c r="J63" i="3" s="1"/>
  <c r="J165" i="3"/>
  <c r="BE165" i="3"/>
  <c r="BI161" i="3"/>
  <c r="BH161" i="3"/>
  <c r="BG161" i="3"/>
  <c r="BF161" i="3"/>
  <c r="T161" i="3"/>
  <c r="R161" i="3"/>
  <c r="P161" i="3"/>
  <c r="BK161" i="3"/>
  <c r="J161" i="3"/>
  <c r="BE161" i="3" s="1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/>
  <c r="BI153" i="3"/>
  <c r="BH153" i="3"/>
  <c r="BG153" i="3"/>
  <c r="BF153" i="3"/>
  <c r="T153" i="3"/>
  <c r="R153" i="3"/>
  <c r="P153" i="3"/>
  <c r="BK153" i="3"/>
  <c r="J153" i="3"/>
  <c r="BE153" i="3"/>
  <c r="BI147" i="3"/>
  <c r="BH147" i="3"/>
  <c r="BG147" i="3"/>
  <c r="BF147" i="3"/>
  <c r="T147" i="3"/>
  <c r="R147" i="3"/>
  <c r="P147" i="3"/>
  <c r="BK147" i="3"/>
  <c r="J147" i="3"/>
  <c r="BE147" i="3"/>
  <c r="BI141" i="3"/>
  <c r="BH141" i="3"/>
  <c r="BG141" i="3"/>
  <c r="BF141" i="3"/>
  <c r="T141" i="3"/>
  <c r="R141" i="3"/>
  <c r="P141" i="3"/>
  <c r="BK141" i="3"/>
  <c r="J141" i="3"/>
  <c r="BE141" i="3"/>
  <c r="BI136" i="3"/>
  <c r="BH136" i="3"/>
  <c r="BG136" i="3"/>
  <c r="BF136" i="3"/>
  <c r="T136" i="3"/>
  <c r="R136" i="3"/>
  <c r="P136" i="3"/>
  <c r="BK136" i="3"/>
  <c r="J136" i="3"/>
  <c r="BE136" i="3" s="1"/>
  <c r="BI132" i="3"/>
  <c r="BH132" i="3"/>
  <c r="BG132" i="3"/>
  <c r="BF132" i="3"/>
  <c r="T132" i="3"/>
  <c r="R132" i="3"/>
  <c r="P132" i="3"/>
  <c r="BK132" i="3"/>
  <c r="J132" i="3"/>
  <c r="BE132" i="3"/>
  <c r="BI130" i="3"/>
  <c r="BH130" i="3"/>
  <c r="BG130" i="3"/>
  <c r="BF130" i="3"/>
  <c r="T130" i="3"/>
  <c r="R130" i="3"/>
  <c r="P130" i="3"/>
  <c r="BK130" i="3"/>
  <c r="J130" i="3"/>
  <c r="BE130" i="3"/>
  <c r="BI127" i="3"/>
  <c r="BH127" i="3"/>
  <c r="BG127" i="3"/>
  <c r="BF127" i="3"/>
  <c r="T127" i="3"/>
  <c r="R127" i="3"/>
  <c r="P127" i="3"/>
  <c r="BK127" i="3"/>
  <c r="J127" i="3"/>
  <c r="BE127" i="3"/>
  <c r="BI124" i="3"/>
  <c r="BH124" i="3"/>
  <c r="BG124" i="3"/>
  <c r="BF124" i="3"/>
  <c r="T124" i="3"/>
  <c r="R124" i="3"/>
  <c r="P124" i="3"/>
  <c r="BK124" i="3"/>
  <c r="J124" i="3"/>
  <c r="BE124" i="3"/>
  <c r="BI116" i="3"/>
  <c r="BH116" i="3"/>
  <c r="BG116" i="3"/>
  <c r="BF116" i="3"/>
  <c r="T116" i="3"/>
  <c r="R116" i="3"/>
  <c r="P116" i="3"/>
  <c r="BK116" i="3"/>
  <c r="J116" i="3"/>
  <c r="BE116" i="3"/>
  <c r="BI113" i="3"/>
  <c r="BH113" i="3"/>
  <c r="BG113" i="3"/>
  <c r="BF113" i="3"/>
  <c r="T113" i="3"/>
  <c r="R113" i="3"/>
  <c r="P113" i="3"/>
  <c r="BK113" i="3"/>
  <c r="J113" i="3"/>
  <c r="BE113" i="3"/>
  <c r="BI111" i="3"/>
  <c r="BH111" i="3"/>
  <c r="BG111" i="3"/>
  <c r="BF111" i="3"/>
  <c r="T111" i="3"/>
  <c r="R111" i="3"/>
  <c r="P111" i="3"/>
  <c r="BK111" i="3"/>
  <c r="J111" i="3"/>
  <c r="BE111" i="3"/>
  <c r="BI108" i="3"/>
  <c r="BH108" i="3"/>
  <c r="BG108" i="3"/>
  <c r="BF108" i="3"/>
  <c r="T108" i="3"/>
  <c r="R108" i="3"/>
  <c r="P108" i="3"/>
  <c r="BK108" i="3"/>
  <c r="J108" i="3"/>
  <c r="BE108" i="3" s="1"/>
  <c r="BI105" i="3"/>
  <c r="BH105" i="3"/>
  <c r="BG105" i="3"/>
  <c r="BF105" i="3"/>
  <c r="T105" i="3"/>
  <c r="R105" i="3"/>
  <c r="P105" i="3"/>
  <c r="BK105" i="3"/>
  <c r="J105" i="3"/>
  <c r="BE105" i="3"/>
  <c r="BI100" i="3"/>
  <c r="BH100" i="3"/>
  <c r="BG100" i="3"/>
  <c r="BF100" i="3"/>
  <c r="T100" i="3"/>
  <c r="R100" i="3"/>
  <c r="P100" i="3"/>
  <c r="BK100" i="3"/>
  <c r="J100" i="3"/>
  <c r="BE100" i="3"/>
  <c r="BI95" i="3"/>
  <c r="F36" i="3" s="1"/>
  <c r="BD54" i="1" s="1"/>
  <c r="BH95" i="3"/>
  <c r="BG95" i="3"/>
  <c r="BF95" i="3"/>
  <c r="J33" i="3" s="1"/>
  <c r="AW54" i="1" s="1"/>
  <c r="T95" i="3"/>
  <c r="R95" i="3"/>
  <c r="P95" i="3"/>
  <c r="BK95" i="3"/>
  <c r="J95" i="3"/>
  <c r="BE95" i="3" s="1"/>
  <c r="J88" i="3"/>
  <c r="F88" i="3"/>
  <c r="F86" i="3"/>
  <c r="E84" i="3"/>
  <c r="J55" i="3"/>
  <c r="F55" i="3"/>
  <c r="F53" i="3"/>
  <c r="E51" i="3"/>
  <c r="J20" i="3"/>
  <c r="E20" i="3"/>
  <c r="F89" i="3"/>
  <c r="F56" i="3"/>
  <c r="J19" i="3"/>
  <c r="J14" i="3"/>
  <c r="J86" i="3"/>
  <c r="J53" i="3"/>
  <c r="E7" i="3"/>
  <c r="E80" i="3" s="1"/>
  <c r="AY53" i="1"/>
  <c r="AX53" i="1"/>
  <c r="BI309" i="2"/>
  <c r="BH309" i="2"/>
  <c r="BG309" i="2"/>
  <c r="BF309" i="2"/>
  <c r="T309" i="2"/>
  <c r="T308" i="2" s="1"/>
  <c r="R309" i="2"/>
  <c r="R308" i="2" s="1"/>
  <c r="P309" i="2"/>
  <c r="P308" i="2" s="1"/>
  <c r="BK309" i="2"/>
  <c r="BK308" i="2" s="1"/>
  <c r="J308" i="2" s="1"/>
  <c r="J70" i="2" s="1"/>
  <c r="J309" i="2"/>
  <c r="BE309" i="2"/>
  <c r="BI302" i="2"/>
  <c r="BH302" i="2"/>
  <c r="BG302" i="2"/>
  <c r="BF302" i="2"/>
  <c r="T302" i="2"/>
  <c r="T301" i="2"/>
  <c r="R302" i="2"/>
  <c r="R301" i="2" s="1"/>
  <c r="P302" i="2"/>
  <c r="P301" i="2"/>
  <c r="BK302" i="2"/>
  <c r="BK301" i="2" s="1"/>
  <c r="J301" i="2" s="1"/>
  <c r="J69" i="2" s="1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7" i="2"/>
  <c r="BH297" i="2"/>
  <c r="BG297" i="2"/>
  <c r="BF297" i="2"/>
  <c r="T297" i="2"/>
  <c r="R297" i="2"/>
  <c r="P297" i="2"/>
  <c r="BK297" i="2"/>
  <c r="BE297" i="2"/>
  <c r="BI294" i="2"/>
  <c r="BH294" i="2"/>
  <c r="BG294" i="2"/>
  <c r="BF294" i="2"/>
  <c r="T294" i="2"/>
  <c r="R294" i="2"/>
  <c r="P294" i="2"/>
  <c r="P287" i="2" s="1"/>
  <c r="BK294" i="2"/>
  <c r="J294" i="2"/>
  <c r="BE294" i="2"/>
  <c r="BI291" i="2"/>
  <c r="BH291" i="2"/>
  <c r="BG291" i="2"/>
  <c r="BF291" i="2"/>
  <c r="T291" i="2"/>
  <c r="T287" i="2" s="1"/>
  <c r="R291" i="2"/>
  <c r="P291" i="2"/>
  <c r="BK291" i="2"/>
  <c r="J291" i="2"/>
  <c r="BE291" i="2" s="1"/>
  <c r="BI288" i="2"/>
  <c r="BH288" i="2"/>
  <c r="BG288" i="2"/>
  <c r="BF288" i="2"/>
  <c r="T288" i="2"/>
  <c r="R288" i="2"/>
  <c r="R287" i="2" s="1"/>
  <c r="P288" i="2"/>
  <c r="BK288" i="2"/>
  <c r="BK287" i="2" s="1"/>
  <c r="J287" i="2" s="1"/>
  <c r="J68" i="2" s="1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 s="1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BE279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 s="1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 s="1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 s="1"/>
  <c r="BI262" i="2"/>
  <c r="BH262" i="2"/>
  <c r="BG262" i="2"/>
  <c r="BF262" i="2"/>
  <c r="T262" i="2"/>
  <c r="R262" i="2"/>
  <c r="P262" i="2"/>
  <c r="BK262" i="2"/>
  <c r="J262" i="2"/>
  <c r="BE262" i="2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 s="1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 s="1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 s="1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 s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 s="1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T220" i="2" s="1"/>
  <c r="R221" i="2"/>
  <c r="R220" i="2"/>
  <c r="P221" i="2"/>
  <c r="P220" i="2" s="1"/>
  <c r="BK221" i="2"/>
  <c r="BK220" i="2"/>
  <c r="J220" i="2"/>
  <c r="J67" i="2" s="1"/>
  <c r="J221" i="2"/>
  <c r="BE221" i="2"/>
  <c r="BI217" i="2"/>
  <c r="BH217" i="2"/>
  <c r="BG217" i="2"/>
  <c r="BF217" i="2"/>
  <c r="T217" i="2"/>
  <c r="R217" i="2"/>
  <c r="P217" i="2"/>
  <c r="BK217" i="2"/>
  <c r="J217" i="2"/>
  <c r="BE217" i="2" s="1"/>
  <c r="BI213" i="2"/>
  <c r="BH213" i="2"/>
  <c r="BG213" i="2"/>
  <c r="BF213" i="2"/>
  <c r="T213" i="2"/>
  <c r="R213" i="2"/>
  <c r="P213" i="2"/>
  <c r="BK213" i="2"/>
  <c r="J213" i="2"/>
  <c r="BE213" i="2"/>
  <c r="BI210" i="2"/>
  <c r="BH210" i="2"/>
  <c r="BG210" i="2"/>
  <c r="BF210" i="2"/>
  <c r="T210" i="2"/>
  <c r="T209" i="2" s="1"/>
  <c r="R210" i="2"/>
  <c r="R209" i="2"/>
  <c r="P210" i="2"/>
  <c r="P209" i="2" s="1"/>
  <c r="BK210" i="2"/>
  <c r="BK209" i="2"/>
  <c r="J209" i="2"/>
  <c r="J66" i="2" s="1"/>
  <c r="J210" i="2"/>
  <c r="BE210" i="2"/>
  <c r="BI206" i="2"/>
  <c r="BH206" i="2"/>
  <c r="BG206" i="2"/>
  <c r="BF206" i="2"/>
  <c r="T206" i="2"/>
  <c r="R206" i="2"/>
  <c r="P206" i="2"/>
  <c r="BK206" i="2"/>
  <c r="J206" i="2"/>
  <c r="BE206" i="2" s="1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 s="1"/>
  <c r="BI194" i="2"/>
  <c r="BH194" i="2"/>
  <c r="BG194" i="2"/>
  <c r="BF194" i="2"/>
  <c r="T194" i="2"/>
  <c r="R194" i="2"/>
  <c r="P194" i="2"/>
  <c r="BK194" i="2"/>
  <c r="J194" i="2"/>
  <c r="BE194" i="2"/>
  <c r="BI190" i="2"/>
  <c r="BH190" i="2"/>
  <c r="BG190" i="2"/>
  <c r="BF190" i="2"/>
  <c r="T190" i="2"/>
  <c r="T189" i="2" s="1"/>
  <c r="R190" i="2"/>
  <c r="R189" i="2"/>
  <c r="P190" i="2"/>
  <c r="P189" i="2" s="1"/>
  <c r="BK190" i="2"/>
  <c r="BK189" i="2"/>
  <c r="J189" i="2"/>
  <c r="J65" i="2" s="1"/>
  <c r="J190" i="2"/>
  <c r="BE190" i="2"/>
  <c r="BI188" i="2"/>
  <c r="BH188" i="2"/>
  <c r="BG188" i="2"/>
  <c r="BF188" i="2"/>
  <c r="T188" i="2"/>
  <c r="T181" i="2" s="1"/>
  <c r="R188" i="2"/>
  <c r="P188" i="2"/>
  <c r="BK188" i="2"/>
  <c r="J188" i="2"/>
  <c r="BE188" i="2" s="1"/>
  <c r="BI182" i="2"/>
  <c r="BH182" i="2"/>
  <c r="BG182" i="2"/>
  <c r="BF182" i="2"/>
  <c r="T182" i="2"/>
  <c r="R182" i="2"/>
  <c r="R181" i="2" s="1"/>
  <c r="P182" i="2"/>
  <c r="P181" i="2"/>
  <c r="BK182" i="2"/>
  <c r="BK181" i="2" s="1"/>
  <c r="J181" i="2" s="1"/>
  <c r="J64" i="2" s="1"/>
  <c r="J182" i="2"/>
  <c r="BE182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T175" i="2" s="1"/>
  <c r="R176" i="2"/>
  <c r="R175" i="2"/>
  <c r="P176" i="2"/>
  <c r="P175" i="2" s="1"/>
  <c r="BK176" i="2"/>
  <c r="BK175" i="2"/>
  <c r="J175" i="2"/>
  <c r="J63" i="2" s="1"/>
  <c r="J176" i="2"/>
  <c r="BE176" i="2"/>
  <c r="BI172" i="2"/>
  <c r="BH172" i="2"/>
  <c r="BG172" i="2"/>
  <c r="BF172" i="2"/>
  <c r="T172" i="2"/>
  <c r="R172" i="2"/>
  <c r="P172" i="2"/>
  <c r="BK172" i="2"/>
  <c r="J172" i="2"/>
  <c r="BE172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 s="1"/>
  <c r="BI162" i="2"/>
  <c r="BH162" i="2"/>
  <c r="BG162" i="2"/>
  <c r="BF162" i="2"/>
  <c r="T162" i="2"/>
  <c r="R162" i="2"/>
  <c r="P162" i="2"/>
  <c r="BK162" i="2"/>
  <c r="J162" i="2"/>
  <c r="BE162" i="2"/>
  <c r="BI156" i="2"/>
  <c r="BH156" i="2"/>
  <c r="BG156" i="2"/>
  <c r="BF156" i="2"/>
  <c r="T156" i="2"/>
  <c r="R156" i="2"/>
  <c r="P156" i="2"/>
  <c r="BK156" i="2"/>
  <c r="J156" i="2"/>
  <c r="BE156" i="2" s="1"/>
  <c r="BI150" i="2"/>
  <c r="BH150" i="2"/>
  <c r="BG150" i="2"/>
  <c r="BF150" i="2"/>
  <c r="T150" i="2"/>
  <c r="R150" i="2"/>
  <c r="P150" i="2"/>
  <c r="BK150" i="2"/>
  <c r="J150" i="2"/>
  <c r="BE150" i="2"/>
  <c r="BI143" i="2"/>
  <c r="BH143" i="2"/>
  <c r="BG143" i="2"/>
  <c r="BF143" i="2"/>
  <c r="T143" i="2"/>
  <c r="R143" i="2"/>
  <c r="P143" i="2"/>
  <c r="BK143" i="2"/>
  <c r="J143" i="2"/>
  <c r="BE143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 s="1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BK115" i="2"/>
  <c r="J115" i="2"/>
  <c r="BE115" i="2" s="1"/>
  <c r="BI112" i="2"/>
  <c r="BH112" i="2"/>
  <c r="BG112" i="2"/>
  <c r="BF112" i="2"/>
  <c r="T112" i="2"/>
  <c r="R112" i="2"/>
  <c r="P112" i="2"/>
  <c r="BK112" i="2"/>
  <c r="J112" i="2"/>
  <c r="BE112" i="2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/>
  <c r="BI100" i="2"/>
  <c r="BH100" i="2"/>
  <c r="BG100" i="2"/>
  <c r="BF100" i="2"/>
  <c r="T100" i="2"/>
  <c r="R100" i="2"/>
  <c r="P100" i="2"/>
  <c r="BK100" i="2"/>
  <c r="J100" i="2"/>
  <c r="BE100" i="2" s="1"/>
  <c r="BI95" i="2"/>
  <c r="BH95" i="2"/>
  <c r="BG95" i="2"/>
  <c r="F34" i="2" s="1"/>
  <c r="BB53" i="1" s="1"/>
  <c r="BF95" i="2"/>
  <c r="T95" i="2"/>
  <c r="T94" i="2" s="1"/>
  <c r="R95" i="2"/>
  <c r="P95" i="2"/>
  <c r="P94" i="2" s="1"/>
  <c r="BK95" i="2"/>
  <c r="J95" i="2"/>
  <c r="BE95" i="2"/>
  <c r="J88" i="2"/>
  <c r="F88" i="2"/>
  <c r="F86" i="2"/>
  <c r="E84" i="2"/>
  <c r="J55" i="2"/>
  <c r="F55" i="2"/>
  <c r="F53" i="2"/>
  <c r="E51" i="2"/>
  <c r="J20" i="2"/>
  <c r="E20" i="2"/>
  <c r="F89" i="2"/>
  <c r="F56" i="2"/>
  <c r="J19" i="2"/>
  <c r="J14" i="2"/>
  <c r="J86" i="2"/>
  <c r="J53" i="2"/>
  <c r="E7" i="2"/>
  <c r="E80" i="2" s="1"/>
  <c r="BA67" i="1"/>
  <c r="AW67" i="1"/>
  <c r="AS67" i="1"/>
  <c r="AS63" i="1"/>
  <c r="AS58" i="1"/>
  <c r="AS51" i="1" s="1"/>
  <c r="AS55" i="1"/>
  <c r="AS52" i="1"/>
  <c r="L47" i="1"/>
  <c r="AM46" i="1"/>
  <c r="L46" i="1"/>
  <c r="AM44" i="1"/>
  <c r="L44" i="1"/>
  <c r="L42" i="1"/>
  <c r="L41" i="1"/>
  <c r="BE410" i="10" l="1"/>
  <c r="J320" i="10"/>
  <c r="J67" i="8"/>
  <c r="BE324" i="8"/>
  <c r="F32" i="8" s="1"/>
  <c r="AZ61" i="1" s="1"/>
  <c r="J277" i="8"/>
  <c r="P94" i="3"/>
  <c r="F34" i="3"/>
  <c r="BB54" i="1" s="1"/>
  <c r="BB52" i="1" s="1"/>
  <c r="AX52" i="1" s="1"/>
  <c r="T94" i="3"/>
  <c r="BK94" i="3"/>
  <c r="J94" i="3" s="1"/>
  <c r="J62" i="3" s="1"/>
  <c r="F36" i="2"/>
  <c r="BD53" i="1" s="1"/>
  <c r="BD52" i="1" s="1"/>
  <c r="BK94" i="2"/>
  <c r="J33" i="2"/>
  <c r="AW53" i="1" s="1"/>
  <c r="F35" i="2"/>
  <c r="BC53" i="1" s="1"/>
  <c r="T172" i="7"/>
  <c r="BE219" i="7"/>
  <c r="J218" i="7"/>
  <c r="T207" i="7"/>
  <c r="BK94" i="7"/>
  <c r="R186" i="7"/>
  <c r="E47" i="3"/>
  <c r="E80" i="5"/>
  <c r="E81" i="9"/>
  <c r="P91" i="13"/>
  <c r="P90" i="13" s="1"/>
  <c r="AU68" i="1" s="1"/>
  <c r="AU67" i="1" s="1"/>
  <c r="F33" i="2"/>
  <c r="BA53" i="1" s="1"/>
  <c r="R94" i="2"/>
  <c r="R93" i="2" s="1"/>
  <c r="R92" i="2" s="1"/>
  <c r="F35" i="3"/>
  <c r="BC54" i="1" s="1"/>
  <c r="P93" i="3"/>
  <c r="P92" i="3" s="1"/>
  <c r="AU54" i="1" s="1"/>
  <c r="T93" i="3"/>
  <c r="T92" i="3" s="1"/>
  <c r="R94" i="3"/>
  <c r="R93" i="3" s="1"/>
  <c r="R92" i="3" s="1"/>
  <c r="R95" i="9"/>
  <c r="F33" i="12"/>
  <c r="BA66" i="1" s="1"/>
  <c r="J94" i="12"/>
  <c r="J62" i="12" s="1"/>
  <c r="R94" i="12"/>
  <c r="R93" i="12" s="1"/>
  <c r="BK178" i="12"/>
  <c r="J178" i="12" s="1"/>
  <c r="J64" i="12" s="1"/>
  <c r="BK172" i="12"/>
  <c r="J172" i="12" s="1"/>
  <c r="J63" i="12" s="1"/>
  <c r="P178" i="12"/>
  <c r="R195" i="12"/>
  <c r="P172" i="12"/>
  <c r="R178" i="12"/>
  <c r="P221" i="12"/>
  <c r="R305" i="12"/>
  <c r="R323" i="12"/>
  <c r="BK225" i="10"/>
  <c r="J225" i="10" s="1"/>
  <c r="J63" i="10" s="1"/>
  <c r="R456" i="10"/>
  <c r="T468" i="10"/>
  <c r="T456" i="10"/>
  <c r="T455" i="10" s="1"/>
  <c r="R249" i="10"/>
  <c r="R283" i="10"/>
  <c r="BK320" i="10"/>
  <c r="J67" i="10" s="1"/>
  <c r="BK456" i="10"/>
  <c r="BK455" i="10" s="1"/>
  <c r="J455" i="10" s="1"/>
  <c r="J71" i="10" s="1"/>
  <c r="E47" i="10"/>
  <c r="T234" i="10"/>
  <c r="BK283" i="10"/>
  <c r="J283" i="10" s="1"/>
  <c r="J66" i="10" s="1"/>
  <c r="R424" i="10"/>
  <c r="P456" i="10"/>
  <c r="BK468" i="10"/>
  <c r="J468" i="10" s="1"/>
  <c r="J73" i="10" s="1"/>
  <c r="P98" i="10"/>
  <c r="BK249" i="10"/>
  <c r="J249" i="10" s="1"/>
  <c r="J65" i="10" s="1"/>
  <c r="BK424" i="10"/>
  <c r="J424" i="10" s="1"/>
  <c r="J68" i="10" s="1"/>
  <c r="R468" i="10"/>
  <c r="E81" i="8"/>
  <c r="F56" i="8"/>
  <c r="R359" i="8"/>
  <c r="BK257" i="8"/>
  <c r="J257" i="8" s="1"/>
  <c r="J66" i="8" s="1"/>
  <c r="T95" i="8"/>
  <c r="E47" i="7"/>
  <c r="BK178" i="7"/>
  <c r="J178" i="7" s="1"/>
  <c r="J64" i="7" s="1"/>
  <c r="P186" i="7"/>
  <c r="BK186" i="7"/>
  <c r="J186" i="7" s="1"/>
  <c r="J65" i="7" s="1"/>
  <c r="F35" i="7"/>
  <c r="BC60" i="1" s="1"/>
  <c r="R94" i="7"/>
  <c r="F89" i="7"/>
  <c r="F32" i="7"/>
  <c r="AZ60" i="1" s="1"/>
  <c r="T94" i="7"/>
  <c r="R320" i="10"/>
  <c r="F35" i="10"/>
  <c r="BC64" i="1" s="1"/>
  <c r="T174" i="6"/>
  <c r="BE221" i="6"/>
  <c r="J220" i="6"/>
  <c r="BK266" i="6"/>
  <c r="J266" i="6" s="1"/>
  <c r="J68" i="6" s="1"/>
  <c r="R266" i="6"/>
  <c r="BK94" i="6"/>
  <c r="J94" i="6" s="1"/>
  <c r="J62" i="6" s="1"/>
  <c r="J33" i="6"/>
  <c r="AW59" i="1" s="1"/>
  <c r="F56" i="6"/>
  <c r="J53" i="6"/>
  <c r="E47" i="4"/>
  <c r="R172" i="4"/>
  <c r="P178" i="4"/>
  <c r="BK184" i="4"/>
  <c r="J184" i="4" s="1"/>
  <c r="J65" i="4" s="1"/>
  <c r="T184" i="4"/>
  <c r="P184" i="4"/>
  <c r="BK204" i="4"/>
  <c r="J204" i="4" s="1"/>
  <c r="J66" i="4" s="1"/>
  <c r="T204" i="4"/>
  <c r="P204" i="4"/>
  <c r="F90" i="4"/>
  <c r="BK172" i="4"/>
  <c r="J172" i="4" s="1"/>
  <c r="J63" i="4" s="1"/>
  <c r="BK215" i="4"/>
  <c r="J215" i="4" s="1"/>
  <c r="J67" i="4" s="1"/>
  <c r="J87" i="4"/>
  <c r="BK95" i="4"/>
  <c r="BK94" i="4" s="1"/>
  <c r="F33" i="4"/>
  <c r="BA56" i="1" s="1"/>
  <c r="T172" i="4"/>
  <c r="R184" i="4"/>
  <c r="R204" i="4"/>
  <c r="R209" i="6"/>
  <c r="P174" i="6"/>
  <c r="T180" i="6"/>
  <c r="T188" i="6"/>
  <c r="T209" i="6"/>
  <c r="BK220" i="6"/>
  <c r="BK174" i="6"/>
  <c r="J174" i="6" s="1"/>
  <c r="J63" i="6" s="1"/>
  <c r="BK180" i="6"/>
  <c r="J180" i="6" s="1"/>
  <c r="J64" i="6" s="1"/>
  <c r="R180" i="6"/>
  <c r="P188" i="6"/>
  <c r="BK209" i="6"/>
  <c r="J209" i="6" s="1"/>
  <c r="J66" i="6" s="1"/>
  <c r="R95" i="4"/>
  <c r="R94" i="4" s="1"/>
  <c r="R93" i="4" s="1"/>
  <c r="P93" i="2"/>
  <c r="P92" i="2" s="1"/>
  <c r="AU53" i="1" s="1"/>
  <c r="J32" i="2"/>
  <c r="AV53" i="1" s="1"/>
  <c r="AT53" i="1" s="1"/>
  <c r="J94" i="2"/>
  <c r="J62" i="2" s="1"/>
  <c r="BK93" i="2"/>
  <c r="T93" i="2"/>
  <c r="T92" i="2" s="1"/>
  <c r="J32" i="3"/>
  <c r="AV54" i="1" s="1"/>
  <c r="AT54" i="1" s="1"/>
  <c r="F32" i="3"/>
  <c r="AZ54" i="1" s="1"/>
  <c r="BK93" i="3"/>
  <c r="R93" i="5"/>
  <c r="R92" i="5" s="1"/>
  <c r="F33" i="8"/>
  <c r="BA61" i="1" s="1"/>
  <c r="J33" i="8"/>
  <c r="AW61" i="1" s="1"/>
  <c r="P95" i="4"/>
  <c r="T95" i="4"/>
  <c r="F36" i="4"/>
  <c r="BD56" i="1" s="1"/>
  <c r="BD55" i="1" s="1"/>
  <c r="F34" i="4"/>
  <c r="BB56" i="1" s="1"/>
  <c r="BB55" i="1" s="1"/>
  <c r="AX55" i="1" s="1"/>
  <c r="T215" i="4"/>
  <c r="P215" i="4"/>
  <c r="J86" i="5"/>
  <c r="J53" i="5"/>
  <c r="F35" i="5"/>
  <c r="BC57" i="1" s="1"/>
  <c r="BC55" i="1" s="1"/>
  <c r="AY55" i="1" s="1"/>
  <c r="P94" i="6"/>
  <c r="F33" i="6"/>
  <c r="BA59" i="1" s="1"/>
  <c r="R220" i="6"/>
  <c r="F36" i="7"/>
  <c r="BD60" i="1" s="1"/>
  <c r="P94" i="7"/>
  <c r="F34" i="7"/>
  <c r="BB60" i="1" s="1"/>
  <c r="J32" i="8"/>
  <c r="AV61" i="1" s="1"/>
  <c r="AT61" i="1" s="1"/>
  <c r="E47" i="2"/>
  <c r="F32" i="4"/>
  <c r="AZ56" i="1" s="1"/>
  <c r="J95" i="4"/>
  <c r="J62" i="4" s="1"/>
  <c r="BK94" i="5"/>
  <c r="F33" i="5"/>
  <c r="BA57" i="1" s="1"/>
  <c r="BA55" i="1" s="1"/>
  <c r="AW55" i="1" s="1"/>
  <c r="R183" i="5"/>
  <c r="R94" i="6"/>
  <c r="F34" i="6"/>
  <c r="BB59" i="1" s="1"/>
  <c r="F36" i="6"/>
  <c r="BD59" i="1" s="1"/>
  <c r="J94" i="7"/>
  <c r="J62" i="7" s="1"/>
  <c r="F34" i="8"/>
  <c r="BB61" i="1" s="1"/>
  <c r="F36" i="10"/>
  <c r="BD64" i="1" s="1"/>
  <c r="F34" i="10"/>
  <c r="BB64" i="1" s="1"/>
  <c r="F32" i="2"/>
  <c r="AZ53" i="1" s="1"/>
  <c r="F33" i="3"/>
  <c r="BA54" i="1" s="1"/>
  <c r="BA52" i="1" s="1"/>
  <c r="F89" i="5"/>
  <c r="F56" i="5"/>
  <c r="F32" i="5"/>
  <c r="AZ57" i="1" s="1"/>
  <c r="P93" i="5"/>
  <c r="P92" i="5" s="1"/>
  <c r="AU57" i="1" s="1"/>
  <c r="T93" i="5"/>
  <c r="T92" i="5" s="1"/>
  <c r="E80" i="6"/>
  <c r="E47" i="6"/>
  <c r="J32" i="6"/>
  <c r="AV59" i="1" s="1"/>
  <c r="AT59" i="1" s="1"/>
  <c r="F32" i="6"/>
  <c r="AZ59" i="1" s="1"/>
  <c r="T94" i="6"/>
  <c r="F35" i="6"/>
  <c r="BC59" i="1" s="1"/>
  <c r="J98" i="10"/>
  <c r="J62" i="10" s="1"/>
  <c r="J33" i="10"/>
  <c r="AW64" i="1" s="1"/>
  <c r="F33" i="10"/>
  <c r="BA64" i="1" s="1"/>
  <c r="J32" i="4"/>
  <c r="AV56" i="1" s="1"/>
  <c r="AT56" i="1" s="1"/>
  <c r="J33" i="5"/>
  <c r="AW57" i="1" s="1"/>
  <c r="AT57" i="1" s="1"/>
  <c r="P180" i="6"/>
  <c r="R188" i="6"/>
  <c r="P209" i="6"/>
  <c r="T220" i="6"/>
  <c r="J33" i="7"/>
  <c r="AW60" i="1" s="1"/>
  <c r="P207" i="7"/>
  <c r="T218" i="7"/>
  <c r="T277" i="8"/>
  <c r="T94" i="8" s="1"/>
  <c r="T93" i="8" s="1"/>
  <c r="BK359" i="8"/>
  <c r="J359" i="8" s="1"/>
  <c r="J71" i="8" s="1"/>
  <c r="BK95" i="9"/>
  <c r="F33" i="9"/>
  <c r="BA62" i="1" s="1"/>
  <c r="J90" i="10"/>
  <c r="J53" i="10"/>
  <c r="T283" i="10"/>
  <c r="P283" i="10"/>
  <c r="BK188" i="6"/>
  <c r="J188" i="6" s="1"/>
  <c r="J65" i="6" s="1"/>
  <c r="P220" i="6"/>
  <c r="T266" i="6"/>
  <c r="R207" i="7"/>
  <c r="P218" i="7"/>
  <c r="J87" i="8"/>
  <c r="J53" i="8"/>
  <c r="P277" i="8"/>
  <c r="P94" i="8" s="1"/>
  <c r="P93" i="8" s="1"/>
  <c r="AU61" i="1" s="1"/>
  <c r="R337" i="8"/>
  <c r="R94" i="8" s="1"/>
  <c r="R93" i="8" s="1"/>
  <c r="F34" i="9"/>
  <c r="BB62" i="1" s="1"/>
  <c r="P95" i="9"/>
  <c r="J33" i="9"/>
  <c r="AW62" i="1" s="1"/>
  <c r="AT62" i="1" s="1"/>
  <c r="BK266" i="9"/>
  <c r="J266" i="9" s="1"/>
  <c r="J67" i="9" s="1"/>
  <c r="R266" i="9"/>
  <c r="J32" i="10"/>
  <c r="AV64" i="1" s="1"/>
  <c r="F32" i="10"/>
  <c r="AZ64" i="1" s="1"/>
  <c r="P266" i="6"/>
  <c r="J32" i="7"/>
  <c r="AV60" i="1" s="1"/>
  <c r="AT60" i="1" s="1"/>
  <c r="R218" i="7"/>
  <c r="F35" i="8"/>
  <c r="BC61" i="1" s="1"/>
  <c r="F36" i="8"/>
  <c r="BD61" i="1" s="1"/>
  <c r="BK337" i="8"/>
  <c r="J337" i="8" s="1"/>
  <c r="J68" i="8" s="1"/>
  <c r="P266" i="9"/>
  <c r="F93" i="10"/>
  <c r="F56" i="10"/>
  <c r="T98" i="10"/>
  <c r="T320" i="10"/>
  <c r="P320" i="10"/>
  <c r="F32" i="9"/>
  <c r="AZ62" i="1" s="1"/>
  <c r="P192" i="9"/>
  <c r="J32" i="11"/>
  <c r="AV65" i="1" s="1"/>
  <c r="F32" i="11"/>
  <c r="AZ65" i="1" s="1"/>
  <c r="T186" i="7"/>
  <c r="BK207" i="7"/>
  <c r="J207" i="7" s="1"/>
  <c r="J66" i="7" s="1"/>
  <c r="BK218" i="7"/>
  <c r="J67" i="7" s="1"/>
  <c r="BK95" i="8"/>
  <c r="T226" i="9"/>
  <c r="T94" i="9" s="1"/>
  <c r="T93" i="9" s="1"/>
  <c r="R409" i="9"/>
  <c r="T445" i="9"/>
  <c r="P94" i="12"/>
  <c r="F36" i="9"/>
  <c r="BD62" i="1" s="1"/>
  <c r="BK212" i="9"/>
  <c r="J212" i="9" s="1"/>
  <c r="J65" i="9" s="1"/>
  <c r="P226" i="9"/>
  <c r="T266" i="9"/>
  <c r="BK409" i="9"/>
  <c r="J409" i="9" s="1"/>
  <c r="J68" i="9" s="1"/>
  <c r="P445" i="9"/>
  <c r="T424" i="10"/>
  <c r="R455" i="10"/>
  <c r="J33" i="11"/>
  <c r="AW65" i="1" s="1"/>
  <c r="F33" i="11"/>
  <c r="BA65" i="1" s="1"/>
  <c r="F35" i="11"/>
  <c r="BC65" i="1" s="1"/>
  <c r="J32" i="12"/>
  <c r="AV66" i="1" s="1"/>
  <c r="AT66" i="1" s="1"/>
  <c r="F32" i="12"/>
  <c r="AZ66" i="1" s="1"/>
  <c r="T195" i="12"/>
  <c r="F30" i="14"/>
  <c r="AZ69" i="1" s="1"/>
  <c r="J456" i="10"/>
  <c r="J72" i="10" s="1"/>
  <c r="P468" i="10"/>
  <c r="P455" i="10" s="1"/>
  <c r="T88" i="11"/>
  <c r="T87" i="11" s="1"/>
  <c r="R88" i="11"/>
  <c r="R87" i="11" s="1"/>
  <c r="T94" i="12"/>
  <c r="F34" i="12"/>
  <c r="BB66" i="1" s="1"/>
  <c r="F36" i="12"/>
  <c r="BD66" i="1" s="1"/>
  <c r="T172" i="12"/>
  <c r="T178" i="12"/>
  <c r="J92" i="13"/>
  <c r="J62" i="13" s="1"/>
  <c r="BK91" i="13"/>
  <c r="R91" i="13"/>
  <c r="R90" i="13" s="1"/>
  <c r="P424" i="10"/>
  <c r="BK88" i="11"/>
  <c r="E80" i="12"/>
  <c r="E47" i="12"/>
  <c r="P195" i="12"/>
  <c r="J84" i="14"/>
  <c r="J58" i="14" s="1"/>
  <c r="BK83" i="14"/>
  <c r="T305" i="12"/>
  <c r="T323" i="12"/>
  <c r="F87" i="13"/>
  <c r="F56" i="13"/>
  <c r="F32" i="13"/>
  <c r="AZ68" i="1" s="1"/>
  <c r="AZ67" i="1" s="1"/>
  <c r="AV67" i="1" s="1"/>
  <c r="AT67" i="1" s="1"/>
  <c r="T91" i="13"/>
  <c r="T90" i="13" s="1"/>
  <c r="BK93" i="14"/>
  <c r="J93" i="14" s="1"/>
  <c r="J59" i="14" s="1"/>
  <c r="R93" i="14"/>
  <c r="R82" i="14" s="1"/>
  <c r="T115" i="14"/>
  <c r="T221" i="12"/>
  <c r="P305" i="12"/>
  <c r="J84" i="13"/>
  <c r="J53" i="13"/>
  <c r="F35" i="13"/>
  <c r="BC68" i="1" s="1"/>
  <c r="BC67" i="1" s="1"/>
  <c r="AY67" i="1" s="1"/>
  <c r="F34" i="14"/>
  <c r="BD69" i="1" s="1"/>
  <c r="F32" i="14"/>
  <c r="BB69" i="1" s="1"/>
  <c r="T94" i="14"/>
  <c r="T93" i="14" s="1"/>
  <c r="T82" i="14" s="1"/>
  <c r="P94" i="14"/>
  <c r="P93" i="14" s="1"/>
  <c r="P82" i="14" s="1"/>
  <c r="AU69" i="1" s="1"/>
  <c r="J33" i="13"/>
  <c r="AW68" i="1" s="1"/>
  <c r="AT68" i="1" s="1"/>
  <c r="J30" i="14"/>
  <c r="AV69" i="1" s="1"/>
  <c r="AT69" i="1" s="1"/>
  <c r="AU52" i="1" l="1"/>
  <c r="BC52" i="1"/>
  <c r="AY52" i="1" s="1"/>
  <c r="T93" i="7"/>
  <c r="T92" i="7" s="1"/>
  <c r="AZ52" i="1"/>
  <c r="AZ55" i="1"/>
  <c r="AV55" i="1" s="1"/>
  <c r="R94" i="9"/>
  <c r="R93" i="9" s="1"/>
  <c r="BK93" i="12"/>
  <c r="R92" i="12"/>
  <c r="R97" i="10"/>
  <c r="R96" i="10" s="1"/>
  <c r="BC63" i="1"/>
  <c r="AY63" i="1" s="1"/>
  <c r="BK97" i="10"/>
  <c r="J97" i="10" s="1"/>
  <c r="J61" i="10" s="1"/>
  <c r="J67" i="6"/>
  <c r="R93" i="7"/>
  <c r="R92" i="7" s="1"/>
  <c r="AT64" i="1"/>
  <c r="P97" i="10"/>
  <c r="P96" i="10" s="1"/>
  <c r="AU64" i="1" s="1"/>
  <c r="T94" i="4"/>
  <c r="T93" i="4" s="1"/>
  <c r="AW52" i="1"/>
  <c r="AT65" i="1"/>
  <c r="AZ63" i="1"/>
  <c r="AV63" i="1" s="1"/>
  <c r="J95" i="9"/>
  <c r="J62" i="9" s="1"/>
  <c r="BK94" i="9"/>
  <c r="BA63" i="1"/>
  <c r="AW63" i="1" s="1"/>
  <c r="BD63" i="1"/>
  <c r="BK93" i="7"/>
  <c r="BK93" i="6"/>
  <c r="J94" i="4"/>
  <c r="J61" i="4" s="1"/>
  <c r="BK93" i="4"/>
  <c r="J93" i="4" s="1"/>
  <c r="P94" i="4"/>
  <c r="P93" i="4" s="1"/>
  <c r="AU56" i="1" s="1"/>
  <c r="AU55" i="1" s="1"/>
  <c r="J83" i="14"/>
  <c r="J57" i="14" s="1"/>
  <c r="BK82" i="14"/>
  <c r="J82" i="14" s="1"/>
  <c r="BK90" i="13"/>
  <c r="J90" i="13" s="1"/>
  <c r="J91" i="13"/>
  <c r="J61" i="13" s="1"/>
  <c r="T97" i="10"/>
  <c r="T96" i="10" s="1"/>
  <c r="P94" i="9"/>
  <c r="P93" i="9" s="1"/>
  <c r="AU62" i="1" s="1"/>
  <c r="BC58" i="1"/>
  <c r="AY58" i="1" s="1"/>
  <c r="AV52" i="1"/>
  <c r="BD58" i="1"/>
  <c r="J93" i="3"/>
  <c r="J61" i="3" s="1"/>
  <c r="BK92" i="3"/>
  <c r="J92" i="3" s="1"/>
  <c r="J88" i="11"/>
  <c r="J61" i="11" s="1"/>
  <c r="BK87" i="11"/>
  <c r="J87" i="11" s="1"/>
  <c r="T93" i="6"/>
  <c r="T92" i="6" s="1"/>
  <c r="BB63" i="1"/>
  <c r="AX63" i="1" s="1"/>
  <c r="BB58" i="1"/>
  <c r="AX58" i="1" s="1"/>
  <c r="AT55" i="1"/>
  <c r="BA58" i="1"/>
  <c r="AW58" i="1" s="1"/>
  <c r="J93" i="2"/>
  <c r="J61" i="2" s="1"/>
  <c r="BK92" i="2"/>
  <c r="J92" i="2" s="1"/>
  <c r="T93" i="12"/>
  <c r="T92" i="12" s="1"/>
  <c r="P93" i="12"/>
  <c r="P92" i="12" s="1"/>
  <c r="AU66" i="1" s="1"/>
  <c r="J95" i="8"/>
  <c r="J62" i="8" s="1"/>
  <c r="BK94" i="8"/>
  <c r="AZ58" i="1"/>
  <c r="AV58" i="1" s="1"/>
  <c r="R93" i="6"/>
  <c r="R92" i="6" s="1"/>
  <c r="J94" i="5"/>
  <c r="J62" i="5" s="1"/>
  <c r="BK93" i="5"/>
  <c r="P93" i="7"/>
  <c r="P92" i="7" s="1"/>
  <c r="AU60" i="1" s="1"/>
  <c r="P93" i="6"/>
  <c r="P92" i="6" s="1"/>
  <c r="AU59" i="1" s="1"/>
  <c r="AT52" i="1" l="1"/>
  <c r="AU58" i="1"/>
  <c r="AU63" i="1"/>
  <c r="J93" i="12"/>
  <c r="J61" i="12" s="1"/>
  <c r="BK92" i="12"/>
  <c r="J92" i="12" s="1"/>
  <c r="BK96" i="10"/>
  <c r="J96" i="10" s="1"/>
  <c r="J60" i="10" s="1"/>
  <c r="BD51" i="1"/>
  <c r="W30" i="1" s="1"/>
  <c r="AZ51" i="1"/>
  <c r="AV51" i="1" s="1"/>
  <c r="BC51" i="1"/>
  <c r="AY51" i="1" s="1"/>
  <c r="AT58" i="1"/>
  <c r="J60" i="11"/>
  <c r="J29" i="11"/>
  <c r="J60" i="13"/>
  <c r="J29" i="13"/>
  <c r="J93" i="7"/>
  <c r="J61" i="7" s="1"/>
  <c r="BK92" i="7"/>
  <c r="J92" i="7" s="1"/>
  <c r="BA51" i="1"/>
  <c r="BK92" i="5"/>
  <c r="J92" i="5" s="1"/>
  <c r="J93" i="5"/>
  <c r="J61" i="5" s="1"/>
  <c r="J29" i="2"/>
  <c r="J60" i="2"/>
  <c r="J56" i="14"/>
  <c r="J27" i="14"/>
  <c r="J60" i="4"/>
  <c r="J29" i="4"/>
  <c r="BB51" i="1"/>
  <c r="AT63" i="1"/>
  <c r="BK93" i="8"/>
  <c r="J93" i="8" s="1"/>
  <c r="J94" i="8"/>
  <c r="J61" i="8" s="1"/>
  <c r="J60" i="3"/>
  <c r="J29" i="3"/>
  <c r="J93" i="6"/>
  <c r="J61" i="6" s="1"/>
  <c r="BK92" i="6"/>
  <c r="J92" i="6" s="1"/>
  <c r="J94" i="9"/>
  <c r="J61" i="9" s="1"/>
  <c r="BK93" i="9"/>
  <c r="J93" i="9" s="1"/>
  <c r="AU51" i="1" l="1"/>
  <c r="J29" i="10"/>
  <c r="AG64" i="1" s="1"/>
  <c r="J29" i="12"/>
  <c r="J60" i="12"/>
  <c r="W26" i="1"/>
  <c r="W29" i="1"/>
  <c r="AK26" i="1"/>
  <c r="AG53" i="1"/>
  <c r="J38" i="2"/>
  <c r="J60" i="5"/>
  <c r="J29" i="5"/>
  <c r="J29" i="6"/>
  <c r="J60" i="6"/>
  <c r="AG54" i="1"/>
  <c r="AN54" i="1" s="1"/>
  <c r="J38" i="3"/>
  <c r="J36" i="14"/>
  <c r="AG69" i="1"/>
  <c r="AN69" i="1" s="1"/>
  <c r="AW51" i="1"/>
  <c r="AK27" i="1" s="1"/>
  <c r="W27" i="1"/>
  <c r="AG68" i="1"/>
  <c r="J38" i="13"/>
  <c r="J60" i="8"/>
  <c r="J29" i="8"/>
  <c r="W28" i="1"/>
  <c r="AX51" i="1"/>
  <c r="J60" i="7"/>
  <c r="J29" i="7"/>
  <c r="AG65" i="1"/>
  <c r="AN65" i="1" s="1"/>
  <c r="J38" i="11"/>
  <c r="J60" i="9"/>
  <c r="J29" i="9"/>
  <c r="J38" i="4"/>
  <c r="AG56" i="1"/>
  <c r="J38" i="10" l="1"/>
  <c r="AG66" i="1"/>
  <c r="AN66" i="1" s="1"/>
  <c r="J38" i="12"/>
  <c r="AG52" i="1"/>
  <c r="AN53" i="1"/>
  <c r="AN56" i="1"/>
  <c r="AN64" i="1"/>
  <c r="AT51" i="1"/>
  <c r="J38" i="9"/>
  <c r="AG62" i="1"/>
  <c r="AN62" i="1" s="1"/>
  <c r="J38" i="7"/>
  <c r="AG60" i="1"/>
  <c r="AN60" i="1" s="1"/>
  <c r="AG61" i="1"/>
  <c r="AN61" i="1" s="1"/>
  <c r="J38" i="8"/>
  <c r="AG59" i="1"/>
  <c r="J38" i="6"/>
  <c r="AG57" i="1"/>
  <c r="AN57" i="1" s="1"/>
  <c r="J38" i="5"/>
  <c r="AN68" i="1"/>
  <c r="AG67" i="1"/>
  <c r="AN67" i="1" s="1"/>
  <c r="AG63" i="1" l="1"/>
  <c r="AN63" i="1" s="1"/>
  <c r="AG55" i="1"/>
  <c r="AN55" i="1" s="1"/>
  <c r="AG58" i="1"/>
  <c r="AN58" i="1" s="1"/>
  <c r="AN59" i="1"/>
  <c r="AN52" i="1"/>
  <c r="AG51" i="1" l="1"/>
  <c r="AN51" i="1" s="1"/>
  <c r="AK23" i="1" l="1"/>
  <c r="AK32" i="1" s="1"/>
</calcChain>
</file>

<file path=xl/sharedStrings.xml><?xml version="1.0" encoding="utf-8"?>
<sst xmlns="http://schemas.openxmlformats.org/spreadsheetml/2006/main" count="31232" uniqueCount="2682">
  <si>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</si>
  <si>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</si>
  <si>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</si>
  <si>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</si>
  <si>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</si>
  <si>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</si>
  <si>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</si>
  <si>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{31dc94f7-6781-41bf-8954-2f5af4079131}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</si>
  <si>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</si>
  <si>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</si>
  <si>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</si>
  <si>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</si>
  <si>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</si>
  <si>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</si>
  <si>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</si>
  <si>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</si>
  <si>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</si>
  <si>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20180121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</si>
  <si>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</si>
  <si>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</si>
  <si>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</si>
  <si>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827 21 12</t>
  </si>
  <si>
    <t>CC-CZ:</t>
  </si>
  <si>
    <t>24208</t>
  </si>
  <si>
    <t>Místo:</t>
  </si>
  <si>
    <t>Kosmonosy</t>
  </si>
  <si>
    <t>Datum:</t>
  </si>
  <si>
    <t>18. 12. 2018</t>
  </si>
  <si>
    <t>Zadavatel:</t>
  </si>
  <si>
    <t>IČ:</t>
  </si>
  <si>
    <t>Vodovody a kanalizace Mladá Boleslav, a.s.</t>
  </si>
  <si>
    <t>DIČ:</t>
  </si>
  <si>
    <t>Uchazeč:</t>
  </si>
  <si>
    <t>Vyplň údaj</t>
  </si>
  <si>
    <t>Projektant:</t>
  </si>
  <si>
    <t>Šindlar s.r.o., Na Brně 372/2a, Hradec Králové 6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</si>
  <si>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</si>
  <si>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</si>
  <si>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</si>
  <si>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</si>
  <si>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</si>
  <si>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</si>
  <si>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</si>
  <si>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</si>
  <si>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</si>
  <si>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</si>
  <si>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</si>
  <si>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</si>
  <si>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</si>
  <si>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</si>
  <si>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</si>
  <si>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</si>
  <si>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</si>
  <si>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</si>
  <si>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</si>
  <si>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</si>
  <si>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</si>
  <si>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</si>
  <si>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</si>
  <si>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</si>
  <si>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</si>
  <si>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</si>
  <si>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</si>
  <si>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</si>
  <si>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</si>
  <si>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</si>
  <si>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</si>
  <si>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</si>
  <si>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</si>
  <si>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</si>
  <si>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</si>
  <si>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</si>
  <si>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</si>
  <si>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</si>
  <si>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</si>
  <si>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</si>
  <si>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</si>
  <si>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</si>
  <si>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SO 01 Ulice Bratří Bubáků</t>
  </si>
  <si>
    <t>STA</t>
  </si>
  <si>
    <t>{83edd02a-b539-43c9-b9e4-b85b0a13fef7}</t>
  </si>
  <si>
    <t>2</t>
  </si>
  <si>
    <t>/</t>
  </si>
  <si>
    <t>1.1</t>
  </si>
  <si>
    <t>SO 1.1 Stoka AD</t>
  </si>
  <si>
    <t>Soupis</t>
  </si>
  <si>
    <t>{f430fbc7-4e62-4d22-8a85-1ddb29926a32}</t>
  </si>
  <si>
    <t>1.4</t>
  </si>
  <si>
    <t>SO 1.4.2 Vodovodní řad 1 - etapa 2</t>
  </si>
  <si>
    <t>{23966d91-00de-4bc1-98f5-00376447d427}</t>
  </si>
  <si>
    <t>SO 02 Ulice Vrchlického</t>
  </si>
  <si>
    <t>{b480e24a-2a92-43d1-a11c-b5ea89fc7449}</t>
  </si>
  <si>
    <t>2.1</t>
  </si>
  <si>
    <t>SO 2.1 Stoka AC</t>
  </si>
  <si>
    <t>{28a95c6a-6073-43be-96fd-a68ea875c994}</t>
  </si>
  <si>
    <t>2.4</t>
  </si>
  <si>
    <t>SO 2.3.2 Vodovodní řad 2 - etapa 2</t>
  </si>
  <si>
    <t>{d53628f8-1538-41d5-b850-634999a8f959}</t>
  </si>
  <si>
    <t>3</t>
  </si>
  <si>
    <t>SO 03 Ulice Karla Veselého</t>
  </si>
  <si>
    <t>{0bb70787-6404-44b9-a550-c693537b5722}</t>
  </si>
  <si>
    <t>3.1</t>
  </si>
  <si>
    <t>SO 3.1 Stoka AA</t>
  </si>
  <si>
    <t>{7a464607-b6d8-4478-b753-c7505095f483}</t>
  </si>
  <si>
    <t>3.2</t>
  </si>
  <si>
    <t>SO 3.2.1 Stoka B</t>
  </si>
  <si>
    <t>{cdebc95c-edcc-4496-8db3-f88e18fa418d}</t>
  </si>
  <si>
    <t>3.3</t>
  </si>
  <si>
    <t>SO 3.3 Lokální opravy kanalizačních řadů</t>
  </si>
  <si>
    <t>{457d0257-0ac0-438d-ad91-79ffe752fa94}</t>
  </si>
  <si>
    <t>3.4</t>
  </si>
  <si>
    <t>SO 3.4 Vodovodní řad 3</t>
  </si>
  <si>
    <t>{47eb6d81-070e-48c6-a251-73702ea4359a}</t>
  </si>
  <si>
    <t>4</t>
  </si>
  <si>
    <t>SO 04 Ulice Podzámecká</t>
  </si>
  <si>
    <t>{264fdbe5-2286-49aa-9cf5-96d73976a563}</t>
  </si>
  <si>
    <t>4.1</t>
  </si>
  <si>
    <t>SO 4.1 Stoka A</t>
  </si>
  <si>
    <t>{b4a0a835-a590-4467-9a91-978ee56fe4fb}</t>
  </si>
  <si>
    <t>4.2</t>
  </si>
  <si>
    <t>SO 4.2 Lokální opravy kanalizačních řadů</t>
  </si>
  <si>
    <t>{4176e036-24bc-4200-a920-23c116fe2458}</t>
  </si>
  <si>
    <t>4.3</t>
  </si>
  <si>
    <t>SO 4.3 Vodovodní řad 4</t>
  </si>
  <si>
    <t>{50d7c26d-23cc-49de-b129-7000140ebd98}</t>
  </si>
  <si>
    <t>5</t>
  </si>
  <si>
    <t>SO 05 Ulice Tyršova</t>
  </si>
  <si>
    <t>{3fc0c096-978f-4282-808b-635ad282ac61}</t>
  </si>
  <si>
    <t>5.3</t>
  </si>
  <si>
    <t>SO 5.2.5 Vodovodní řad 5 - etapa 2</t>
  </si>
  <si>
    <t>{60ddb4e4-69fa-4e20-b147-67eeb0175af7}</t>
  </si>
  <si>
    <t>06</t>
  </si>
  <si>
    <t>Vedlejší a ostaní náklady</t>
  </si>
  <si>
    <t>{0f2b5864-0024-47b8-ba62-3f987028180c}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</si>
  <si>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</si>
  <si>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</si>
  <si>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</si>
  <si>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</si>
  <si>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</si>
  <si>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</si>
  <si>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</si>
  <si>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SO 01 Ulice Bratří Bubáků</t>
  </si>
  <si>
    <t>Soupis:</t>
  </si>
  <si>
    <t>1.1 - SO 1.1 Stoka AD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</si>
  <si>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</si>
  <si>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</si>
  <si>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</si>
  <si>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</si>
  <si>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</si>
  <si>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</si>
  <si>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</si>
  <si>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</si>
  <si>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</si>
  <si>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</si>
  <si>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</si>
  <si>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</si>
  <si>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</si>
  <si>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</si>
  <si>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</si>
  <si>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</si>
  <si>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</si>
  <si>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</si>
  <si>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</si>
  <si>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</si>
  <si>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</si>
  <si>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</si>
  <si>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</si>
  <si>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</si>
  <si>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</si>
  <si>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</si>
  <si>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</si>
  <si>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</si>
  <si>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</si>
  <si>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</si>
  <si>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</si>
  <si>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</si>
  <si>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</si>
  <si>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</si>
  <si>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</si>
  <si>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</si>
  <si>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</si>
  <si>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2018 02</t>
  </si>
  <si>
    <t>1410926624</t>
  </si>
  <si>
    <t>P</t>
  </si>
  <si>
    <t>Poznámka k položce:
hmotnost sutě 0,58 t/m2</t>
  </si>
  <si>
    <t>VV</t>
  </si>
  <si>
    <t>výkres D.14.1.</t>
  </si>
  <si>
    <t>délky dle tabulky kubatur</t>
  </si>
  <si>
    <t>39,20*1,25 "místní asf</t>
  </si>
  <si>
    <t>113154365-R</t>
  </si>
  <si>
    <t>Frézování živičného podkladu nebo krytu s naložením na dopravní prostředek plochy přes 1 000 do 10 000 m2 s překážkami v trase pruhu šířky přes 1 m do 2 m, tloušťky vrstvy 150 mm</t>
  </si>
  <si>
    <t>1612866975</t>
  </si>
  <si>
    <t>Poznámka k položce:
hmotnost sutě 0,384 t/m2</t>
  </si>
  <si>
    <t>výkres D.4.1.</t>
  </si>
  <si>
    <t>39,20*(1,25+0,25) "místní asf</t>
  </si>
  <si>
    <t>3,7*0,25</t>
  </si>
  <si>
    <t>Součet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</si>
  <si>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</si>
  <si>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</si>
  <si>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</si>
  <si>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CS ÚRS 2018 01</t>
  </si>
  <si>
    <t>673114336</t>
  </si>
  <si>
    <t>38,0 "u chodníku</t>
  </si>
  <si>
    <t>115101201</t>
  </si>
  <si>
    <t>Čerpání vody na dopravní výšku do 10 m s uvažovaným průměrným přítokem do 500 l/min</t>
  </si>
  <si>
    <t>hod</t>
  </si>
  <si>
    <t>109963836</t>
  </si>
  <si>
    <t>Poznámka k položce:
Předpoklad rychlosti výstavby 5,0 m/den</t>
  </si>
  <si>
    <t>40,0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</si>
  <si>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</si>
  <si>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</si>
  <si>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-1565917439</t>
  </si>
  <si>
    <t>výkres D.1.1.1</t>
  </si>
  <si>
    <t>(2+3)*1,25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</si>
  <si>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</si>
  <si>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</si>
  <si>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</si>
  <si>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-1703726718</t>
  </si>
  <si>
    <t>5*1,25</t>
  </si>
  <si>
    <t>7</t>
  </si>
  <si>
    <t>130001101</t>
  </si>
  <si>
    <t>Příplatek k cenám hloubených vykopávek za ztížení vykopávky v blízkosti podzemního vedení nebo výbušnin pro jakoukoliv třídu horniny</t>
  </si>
  <si>
    <t>m3</t>
  </si>
  <si>
    <t>624037282</t>
  </si>
  <si>
    <t>(2+3+5)*2*0,5*1,25*2,62</t>
  </si>
  <si>
    <t>8</t>
  </si>
  <si>
    <t>132101204</t>
  </si>
  <si>
    <t>Hloubení zapažených i nezapažených rýh šířky přes 600 do 2 000 mm s urovnáním dna do předepsaného profilu a spádu v horninách tř. 1 a 2 přes 5 000 m3</t>
  </si>
  <si>
    <t>-609113435</t>
  </si>
  <si>
    <t>výkres D.1.1.1., D.2.4</t>
  </si>
  <si>
    <t>dle tabulky kubatur</t>
  </si>
  <si>
    <t>39,20*1,25*0,6</t>
  </si>
  <si>
    <t>9</t>
  </si>
  <si>
    <t>132201204</t>
  </si>
  <si>
    <t>Hloubení zapažených i nezapažených rýh šířky přes 600 do 2 000 mm s urovnáním dna do předepsaného profilu a spádu v hornině tř. 3 přes 5 000 m3</t>
  </si>
  <si>
    <t>1265950916</t>
  </si>
  <si>
    <t>výkres D.1.1.1., D.3.4</t>
  </si>
  <si>
    <t>115,25</t>
  </si>
  <si>
    <t>-29,40 "odečet tř. 1 a 2</t>
  </si>
  <si>
    <t>výkop pro drenáž</t>
  </si>
  <si>
    <t>39,20*1,25*0,1+39,20*0,35*0,1</t>
  </si>
  <si>
    <t>10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</si>
  <si>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</si>
  <si>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</si>
  <si>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-1286563211</t>
  </si>
  <si>
    <t>Poznámka k položce:
příplatek 30%</t>
  </si>
  <si>
    <t>92,122*0,3 'Přepočtené koeficientem množství</t>
  </si>
  <si>
    <t>11</t>
  </si>
  <si>
    <t>151811132</t>
  </si>
  <si>
    <t>Zřízení pažicích boxů pro pažení a rozepření stěn rýh podzemního vedení hloubka výkopu do 4 m, šířka přes 1,2 do 2,5 m</t>
  </si>
  <si>
    <t>1976540391</t>
  </si>
  <si>
    <t>203,44</t>
  </si>
  <si>
    <t>12</t>
  </si>
  <si>
    <t>151811232</t>
  </si>
  <si>
    <t>Odstranění pažicích boxů pro pažení a rozepření stěn rýh podzemního vedení hloubka výkopu do 4 m, šířka přes 1,2 do 2,5 m</t>
  </si>
  <si>
    <t>-513807554</t>
  </si>
  <si>
    <t>13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</si>
  <si>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</si>
  <si>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</si>
  <si>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1503911187</t>
  </si>
  <si>
    <t>Poznámka k položce:
Procento svislého podílu dle úvodu ceníku 001 zemní práce kapitola 8 
- v množství výkopku rýhy přes 100  m3 50 % z celkového výkopku</t>
  </si>
  <si>
    <t>dle položek hloubení rýh tř. 2-3</t>
  </si>
  <si>
    <t>(29,4+92,122)*0,55</t>
  </si>
  <si>
    <t>14</t>
  </si>
  <si>
    <t>162401102-R</t>
  </si>
  <si>
    <t>Mezideponie výkopku/sypaniny z horniny tř. 1 až 4</t>
  </si>
  <si>
    <t>947562319</t>
  </si>
  <si>
    <t>- přesun výkopku na mezideponiii  a zpět</t>
  </si>
  <si>
    <t>- naložení výkopku na mezideponii</t>
  </si>
  <si>
    <t>- dle tabulky kubatur</t>
  </si>
  <si>
    <t>15,08 "zemina pro zpětný zásyp rýhy</t>
  </si>
  <si>
    <t>39,20*1,25*0,25 "podkladní vrstvy komunikace pro provizorní povrch</t>
  </si>
  <si>
    <t>162701105-R</t>
  </si>
  <si>
    <t>Likvidace přebytečné zeminy v souladu s platnou legislativou o odpadech</t>
  </si>
  <si>
    <t>1828263295</t>
  </si>
  <si>
    <t xml:space="preserve">- vodorovný přesun sypaniny </t>
  </si>
  <si>
    <t>- poplatek za uložení</t>
  </si>
  <si>
    <t>29,4+92,122 "výkop</t>
  </si>
  <si>
    <t>-15,08 "zpětný zásyp zeminou z výkopu</t>
  </si>
  <si>
    <t>16</t>
  </si>
  <si>
    <t>174201101</t>
  </si>
  <si>
    <t>Zásyp sypaninou z jakékoliv horniny s uložením výkopku ve vrstvách bez zhutnění jam, šachet, rýh nebo kolem objektů v těchto vykopávkách</t>
  </si>
  <si>
    <t>-1117338166</t>
  </si>
  <si>
    <t>výkres D.3.1.1.</t>
  </si>
  <si>
    <t>15,08 "zeminou z výkopu</t>
  </si>
  <si>
    <t>60,33 "náhrada zeminou vhodnou ke zhut.,případně kam. drc. frakce 0-63</t>
  </si>
  <si>
    <t>17</t>
  </si>
  <si>
    <t>M</t>
  </si>
  <si>
    <t>58331202-R</t>
  </si>
  <si>
    <t>zemina vhodná ke zhutnění pro dosažení projektem požadovaných parametrů Edef2, kterou zakoupí dodavatel, případně kamenivo drcené frakce 0-63</t>
  </si>
  <si>
    <t>t</t>
  </si>
  <si>
    <t>-100111974</t>
  </si>
  <si>
    <t>Poznámka k položce:
Hmotnost 2 t/m3</t>
  </si>
  <si>
    <t>60,33*2,0</t>
  </si>
  <si>
    <t>18</t>
  </si>
  <si>
    <t>174201101-R</t>
  </si>
  <si>
    <t>Zásyp sypaninou z jakékoliv horniny s uložením výkopku ve vrstvách bez zhutnění jam, šachet, rýh nebo kolem objektů v těchto vykopávkách. Příplatek k ceně za prohození sypaniny sítem.</t>
  </si>
  <si>
    <t>-145677032</t>
  </si>
  <si>
    <t>19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</si>
  <si>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</si>
  <si>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</si>
  <si>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1007570739</t>
  </si>
  <si>
    <t>výkres D.1.1.1., D.1.1.1.2</t>
  </si>
  <si>
    <t>27,86</t>
  </si>
  <si>
    <t>-4,57 "sedlové lože</t>
  </si>
  <si>
    <t>20</t>
  </si>
  <si>
    <t>58337310</t>
  </si>
  <si>
    <t>štěrkopísek frakce 0-4</t>
  </si>
  <si>
    <t>128688239</t>
  </si>
  <si>
    <t>23,29*2 'Přepočtené koeficientem množství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</si>
  <si>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</si>
  <si>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</si>
  <si>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</si>
  <si>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1369136449</t>
  </si>
  <si>
    <t>22</t>
  </si>
  <si>
    <t>212755215</t>
  </si>
  <si>
    <t>Trativody bez lože z drenážních trubek plastových flexibilních D 125 mm</t>
  </si>
  <si>
    <t>-635251132</t>
  </si>
  <si>
    <t>39,20 "dle tabulky kubatur</t>
  </si>
  <si>
    <t>Svislé a kompletní konstrukce</t>
  </si>
  <si>
    <t>23</t>
  </si>
  <si>
    <t>358315114</t>
  </si>
  <si>
    <t>Bourání šachty, stoky kompletní nebo vybourání otvorů průřezové plochy do 4 m2 ve stokách ze zdiva z prostého betonu</t>
  </si>
  <si>
    <t>-1695527464</t>
  </si>
  <si>
    <t>Poznámka k položce:
hmotnost sutě 2,2 t/m3</t>
  </si>
  <si>
    <t>vybourání stávajícího potrubí a šachet</t>
  </si>
  <si>
    <t>(PI*35,9*(0,22*0,22-0,15*0,15)) "potrubí DN 300</t>
  </si>
  <si>
    <t>2*4*1,0*0,2*1,8+2*1,4*1,4*0,3 "šachty</t>
  </si>
  <si>
    <t>24</t>
  </si>
  <si>
    <t>359901211</t>
  </si>
  <si>
    <t>Monitoring stok (kamerový systém) jakékoli výšky nová kanalizace</t>
  </si>
  <si>
    <t>-1560390954</t>
  </si>
  <si>
    <t>Vodorovné konstrukce</t>
  </si>
  <si>
    <t>25</t>
  </si>
  <si>
    <t>451573111</t>
  </si>
  <si>
    <t>713930138</t>
  </si>
  <si>
    <t>pod  GA aGZ kusy</t>
  </si>
  <si>
    <t>2*0,6*1,25*0,1</t>
  </si>
  <si>
    <t>26</t>
  </si>
  <si>
    <t>452112111</t>
  </si>
  <si>
    <t>Osazení betonových dílců prstenců nebo rámů pod poklopy a mříže, výšky do 100 mm</t>
  </si>
  <si>
    <t>kus</t>
  </si>
  <si>
    <t>-1035485555</t>
  </si>
  <si>
    <t>dle tabulky šachet</t>
  </si>
  <si>
    <t>27</t>
  </si>
  <si>
    <t>59224010</t>
  </si>
  <si>
    <t>prstenec betonový vyrovnávací ke krytu šachty 62,5x4x12 cm</t>
  </si>
  <si>
    <t>-247475311</t>
  </si>
  <si>
    <t>28</t>
  </si>
  <si>
    <t>452311131</t>
  </si>
  <si>
    <t>Podkladní a zajišťovací konstrukce z betonu prostého v otevřeném výkopu desky pod potrubí, stoky a drobné objekty z betonu tř. C 12/15</t>
  </si>
  <si>
    <t>1867325079</t>
  </si>
  <si>
    <t>výkres D.4.2.a</t>
  </si>
  <si>
    <t>4,84 "pod potrubí</t>
  </si>
  <si>
    <t>výkres D.3.2.</t>
  </si>
  <si>
    <t>pod šachty</t>
  </si>
  <si>
    <t>1*PI*0,8*0,8*0,1</t>
  </si>
  <si>
    <t>29</t>
  </si>
  <si>
    <t>452312131</t>
  </si>
  <si>
    <t>Podkladní a zajišťovací konstrukce z betonu prostého v otevřeném výkopu sedlové lože pod potrubí z betonu tř. C 12/15</t>
  </si>
  <si>
    <t>626152316</t>
  </si>
  <si>
    <t>(39,2-1*1,0-2*0,6)*(0,35+0,35+0,25)*0,13</t>
  </si>
  <si>
    <t>Komunikace pozemní</t>
  </si>
  <si>
    <t>30</t>
  </si>
  <si>
    <t>564831111</t>
  </si>
  <si>
    <t>Podklad ze štěrkodrti ŠD s rozprostřením a zhutněním, po zhutnění tl. 100 mm</t>
  </si>
  <si>
    <t>-1341950665</t>
  </si>
  <si>
    <t>provizorní kryt</t>
  </si>
  <si>
    <t>39,20*1,25</t>
  </si>
  <si>
    <t>31</t>
  </si>
  <si>
    <t>564871111-R</t>
  </si>
  <si>
    <t>Podklad ze štěrkodrti ŠD s rozprostřením a zhutněním, po zhutnění tl. 250 mm</t>
  </si>
  <si>
    <t>-1462925635</t>
  </si>
  <si>
    <t>z ceníkové ceny odečtena cena kameniva</t>
  </si>
  <si>
    <t>štěrk odebraný z podkladních vrstev komunikace</t>
  </si>
  <si>
    <t>39,2*1,25</t>
  </si>
  <si>
    <t>32</t>
  </si>
  <si>
    <t>564921413</t>
  </si>
  <si>
    <t>Podklad nebo podsyp z asfaltového recyklátu s rozprostřením a zhutněním, po zhutnění tl. 80 mm</t>
  </si>
  <si>
    <t>1268186982</t>
  </si>
  <si>
    <t>Trubní vedení</t>
  </si>
  <si>
    <t>33</t>
  </si>
  <si>
    <t>831312121</t>
  </si>
  <si>
    <t>Montáž potrubí z trub kameninových hrdlových s integrovaným těsněním v otevřeném výkopu ve sklonu do 20 % DN 150</t>
  </si>
  <si>
    <t>1306290827</t>
  </si>
  <si>
    <t>2*2,0</t>
  </si>
  <si>
    <t>34</t>
  </si>
  <si>
    <t>59710675</t>
  </si>
  <si>
    <t>trouba kameninová glazovaná DN 150mm L1,50m spojovací systém F</t>
  </si>
  <si>
    <t>-100978221</t>
  </si>
  <si>
    <t>35</t>
  </si>
  <si>
    <t>831312193</t>
  </si>
  <si>
    <t>-826931951</t>
  </si>
  <si>
    <t>36</t>
  </si>
  <si>
    <t>831352121</t>
  </si>
  <si>
    <t>Montáž potrubí z trub kameninových hrdlových s integrovaným těsněním v otevřeném výkopu ve sklonu do 20 % DN 200</t>
  </si>
  <si>
    <t>-1549762634</t>
  </si>
  <si>
    <t>výkres výkres D.2.4.b</t>
  </si>
  <si>
    <t>spadišťový obtok</t>
  </si>
  <si>
    <t>2,11</t>
  </si>
  <si>
    <t>37</t>
  </si>
  <si>
    <t>59710676</t>
  </si>
  <si>
    <t>trouba kameninová glazovaná DN 200mm L1,50m spojovací systém F</t>
  </si>
  <si>
    <t>1481023043</t>
  </si>
  <si>
    <t>38</t>
  </si>
  <si>
    <t>831372121</t>
  </si>
  <si>
    <t>Montáž potrubí z trub kameninových hrdlových s integrovaným těsněním v otevřeném výkopu ve sklonu do 20 % DN 300</t>
  </si>
  <si>
    <t>-2036884455</t>
  </si>
  <si>
    <t>dle TZ</t>
  </si>
  <si>
    <t>39,2</t>
  </si>
  <si>
    <t>-1*1,0 "odečet šachet</t>
  </si>
  <si>
    <t>39</t>
  </si>
  <si>
    <t>RB0003016C25</t>
  </si>
  <si>
    <t>trouba kameninová glazovaná DN300mm L2,50m spojovací systém C Třída 160</t>
  </si>
  <si>
    <t>-743901406</t>
  </si>
  <si>
    <t>39,2-(2*0,6)</t>
  </si>
  <si>
    <t>40</t>
  </si>
  <si>
    <t>59710010</t>
  </si>
  <si>
    <t>trouba kameninová glazovaná zkrácená bez hrdla DN 300mm L 60(75)cm třída 160 spojovací systém C</t>
  </si>
  <si>
    <t>-1693276243</t>
  </si>
  <si>
    <t>1*0,6</t>
  </si>
  <si>
    <t>41</t>
  </si>
  <si>
    <t>59710003</t>
  </si>
  <si>
    <t>trouba kameninová glazovaná zkrácená DN 300</t>
  </si>
  <si>
    <t>-822590434</t>
  </si>
  <si>
    <t>42</t>
  </si>
  <si>
    <t>837312221</t>
  </si>
  <si>
    <t>Montáž kameninových tvarovek na potrubí z trub kameninových v otevřeném výkopu s integrovaným těsněním jednoosých DN 150</t>
  </si>
  <si>
    <t>522440662</t>
  </si>
  <si>
    <t>3+3+3</t>
  </si>
  <si>
    <t>43</t>
  </si>
  <si>
    <t>59710944</t>
  </si>
  <si>
    <t>koleno kameninové glazované DN 150 15° spojovací systém F</t>
  </si>
  <si>
    <t>-1682042421</t>
  </si>
  <si>
    <t>44</t>
  </si>
  <si>
    <t>59710964</t>
  </si>
  <si>
    <t>koleno kameninové glazované DN 150 30° spojovací systém F</t>
  </si>
  <si>
    <t>331995133</t>
  </si>
  <si>
    <t>45</t>
  </si>
  <si>
    <t>59711852</t>
  </si>
  <si>
    <t>ucpávka kameninová glazovaná DN 150mm spojovací systém F</t>
  </si>
  <si>
    <t>-1055349655</t>
  </si>
  <si>
    <t>46</t>
  </si>
  <si>
    <t>837352221</t>
  </si>
  <si>
    <t>Montáž kameninových tvarovek na potrubí z trub kameninových v otevřeném výkopu s integrovaným těsněním jednoosých DN 200</t>
  </si>
  <si>
    <t>-832755714</t>
  </si>
  <si>
    <t>47</t>
  </si>
  <si>
    <t>59711026</t>
  </si>
  <si>
    <t>koleno kameninové glazované DN 200 90° spojovací systém F tř. 240</t>
  </si>
  <si>
    <t>-407375109</t>
  </si>
  <si>
    <t>48</t>
  </si>
  <si>
    <t>837371221</t>
  </si>
  <si>
    <t>Montáž kameninových tvarovek na potrubí z trub kameninových v otevřeném výkopu s integrovaným těsněním odbočných DN 300</t>
  </si>
  <si>
    <t>-1449607638</t>
  </si>
  <si>
    <t>výkres D.2.4</t>
  </si>
  <si>
    <t>49</t>
  </si>
  <si>
    <t>59711770</t>
  </si>
  <si>
    <t>odbočka kameninová glazovaná jednoduchá kolmá DN 300/150 L50cm spojovací systém C/F tř.160/-</t>
  </si>
  <si>
    <t>134966989</t>
  </si>
  <si>
    <t>50</t>
  </si>
  <si>
    <t>59711774</t>
  </si>
  <si>
    <t>odbočka kameninová glazovaná jednoduchá kolmá DN 300/200 L60cm spojovací systém C/F tř.240/160</t>
  </si>
  <si>
    <t>1524767943</t>
  </si>
  <si>
    <t>51</t>
  </si>
  <si>
    <t>892372121</t>
  </si>
  <si>
    <t>Tlakové zkoušky vzduchem těsnícími vaky ucpávkovými DN 300</t>
  </si>
  <si>
    <t>úsek</t>
  </si>
  <si>
    <t>1697360733</t>
  </si>
  <si>
    <t>52</t>
  </si>
  <si>
    <t>894411311</t>
  </si>
  <si>
    <t>Osazení železobetonových dílců pro šachty skruží rovných</t>
  </si>
  <si>
    <t>-266169864</t>
  </si>
  <si>
    <t>53</t>
  </si>
  <si>
    <t>59224052</t>
  </si>
  <si>
    <t>skruž pro kanalizační šachty se zabudovanými stupadly 100 x 100 x 12 cm</t>
  </si>
  <si>
    <t>502123650</t>
  </si>
  <si>
    <t>54</t>
  </si>
  <si>
    <t>894412411</t>
  </si>
  <si>
    <t>Osazení železobetonových dílců pro šachty skruží přechodových</t>
  </si>
  <si>
    <t>-2020694941</t>
  </si>
  <si>
    <t>55</t>
  </si>
  <si>
    <t>59224312</t>
  </si>
  <si>
    <t>kónus šachetní betonový kapsové plastové stupadlo 100x62,5x58 cm</t>
  </si>
  <si>
    <t>-2070514436</t>
  </si>
  <si>
    <t>56</t>
  </si>
  <si>
    <t>894414111</t>
  </si>
  <si>
    <t>Osazení železobetonových dílců pro šachty skruží základových (dno)</t>
  </si>
  <si>
    <t>743208270</t>
  </si>
  <si>
    <t>57</t>
  </si>
  <si>
    <t>59224339-R</t>
  </si>
  <si>
    <t>dno betonové šachty kanalizační přímé jednolité 100/KOM tl. 15 cm</t>
  </si>
  <si>
    <t>1832952867</t>
  </si>
  <si>
    <t>58</t>
  </si>
  <si>
    <t>59224348</t>
  </si>
  <si>
    <t>těsnění elastomerové pro spojení šachetních dílů DN 1000</t>
  </si>
  <si>
    <t>1824568869</t>
  </si>
  <si>
    <t>59</t>
  </si>
  <si>
    <t>899102211</t>
  </si>
  <si>
    <t>Demontáž poklopů litinových a ocelových včetně rámů, hmotnosti jednotlivě přes 50 do 100 Kg</t>
  </si>
  <si>
    <t>-272866817</t>
  </si>
  <si>
    <t>60</t>
  </si>
  <si>
    <t>899104112-R</t>
  </si>
  <si>
    <t>Osazení samonivelačních poklopů litinových a ocelových včetně rámů pro třídu zatížení D400, E600</t>
  </si>
  <si>
    <t>-1108185863</t>
  </si>
  <si>
    <t>61</t>
  </si>
  <si>
    <t>5524103103</t>
  </si>
  <si>
    <t>Kanalizační poklop litinový, rám samonivelační, s logem provozovatele,  D 400  bez odvětrání</t>
  </si>
  <si>
    <t>-2027360074</t>
  </si>
  <si>
    <t>62</t>
  </si>
  <si>
    <t>899623141</t>
  </si>
  <si>
    <t>Obetonování potrubí nebo zdiva stok betonem prostým v otevřeném výkopu, beton tř. C 12/15</t>
  </si>
  <si>
    <t>1222383084</t>
  </si>
  <si>
    <t>(2,11+0,2+0,5)*0,7*0,7</t>
  </si>
  <si>
    <t>63</t>
  </si>
  <si>
    <t>899643111</t>
  </si>
  <si>
    <t>Bednění pro obetonování potrubí v otevřeném výkopu</t>
  </si>
  <si>
    <t>-800344169</t>
  </si>
  <si>
    <t>3*0,7*(2,11+0,2+0,5)</t>
  </si>
  <si>
    <t>64</t>
  </si>
  <si>
    <t>899722113</t>
  </si>
  <si>
    <t>Krytí potrubí z plastů výstražnou fólií z PVC šířky 34cm</t>
  </si>
  <si>
    <t>1248094549</t>
  </si>
  <si>
    <t>Ostatní konstrukce a práce, bourání</t>
  </si>
  <si>
    <t>65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</si>
  <si>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</si>
  <si>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</si>
  <si>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-1270315304</t>
  </si>
  <si>
    <t>z rozebraných obrub</t>
  </si>
  <si>
    <t>38,0</t>
  </si>
  <si>
    <t>66</t>
  </si>
  <si>
    <t>919112233</t>
  </si>
  <si>
    <t>Řezání dilatačních spár v živičném krytu vytvoření komůrky pro těsnící zálivku šířky 20 mm, hloubky 40 mm</t>
  </si>
  <si>
    <t>1598581857</t>
  </si>
  <si>
    <t>výkres D.4.1</t>
  </si>
  <si>
    <t>39,2+3,5</t>
  </si>
  <si>
    <t>67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</si>
  <si>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</si>
  <si>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</si>
  <si>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-457855556</t>
  </si>
  <si>
    <t>68</t>
  </si>
  <si>
    <t>919735112</t>
  </si>
  <si>
    <t>Řezání stávajícího živičného krytu nebo podkladu hloubky přes 50 do 100 mm</t>
  </si>
  <si>
    <t>1394990314</t>
  </si>
  <si>
    <t>69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</si>
  <si>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</si>
  <si>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</si>
  <si>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1432671928</t>
  </si>
  <si>
    <t>997</t>
  </si>
  <si>
    <t>Přesun sutě</t>
  </si>
  <si>
    <t>70</t>
  </si>
  <si>
    <t>997221551-R</t>
  </si>
  <si>
    <t>Likvidace suti v souladu s platnou legislativou o odpadech</t>
  </si>
  <si>
    <t>326739979</t>
  </si>
  <si>
    <t xml:space="preserve">- vodorovný přesun </t>
  </si>
  <si>
    <t>59,725*0,384 "dle položky frézování živičného krytu tl. 150 mm</t>
  </si>
  <si>
    <t>6,977*2,2 "dle položky bourání šachet</t>
  </si>
  <si>
    <t>998</t>
  </si>
  <si>
    <t>Přesun hmot</t>
  </si>
  <si>
    <t>71</t>
  </si>
  <si>
    <t>998275101</t>
  </si>
  <si>
    <t>Přesun hmot pro trubní vedení hloubené z trub kameninových pro kanalizace v otevřeném výkopu dopravní vzdálenost do 15 m</t>
  </si>
  <si>
    <t>-1491147097</t>
  </si>
  <si>
    <t>1.4 - SO 1.4.2 Vodovodní řad 1 - etapa 2</t>
  </si>
  <si>
    <t>OST - Ostatní</t>
  </si>
  <si>
    <t>698862714</t>
  </si>
  <si>
    <t>výkres D.5.1.</t>
  </si>
  <si>
    <t>66,19*1,1"místní asf</t>
  </si>
  <si>
    <t>-1763449481</t>
  </si>
  <si>
    <t>66,19*(1,1+0,25+0,25) "místní asf</t>
  </si>
  <si>
    <t>122157039</t>
  </si>
  <si>
    <t>Poznámka k položce:
Předpoklad rychlosti výstavby 10,0 m/den</t>
  </si>
  <si>
    <t>30,0</t>
  </si>
  <si>
    <t>-303966765</t>
  </si>
  <si>
    <t>výkres D.3.3</t>
  </si>
  <si>
    <t>2*1,10</t>
  </si>
  <si>
    <t>392764477</t>
  </si>
  <si>
    <t>2*2*0,5*1,10*1,99</t>
  </si>
  <si>
    <t>-320715250</t>
  </si>
  <si>
    <t>výkres D.3.3., D.5.1</t>
  </si>
  <si>
    <t>66,19*1,10*0,6</t>
  </si>
  <si>
    <t>1667642515</t>
  </si>
  <si>
    <t>116,0</t>
  </si>
  <si>
    <t>-43,685 "odečet tř. 1 a 2</t>
  </si>
  <si>
    <t>66,19*1,10*0,1+66,19*0,35*0,1</t>
  </si>
  <si>
    <t>2109886643</t>
  </si>
  <si>
    <t>81,913*0,3 'Přepočtené koeficientem množství</t>
  </si>
  <si>
    <t>151811131</t>
  </si>
  <si>
    <t>Zřízení pažicích boxů pro pažení a rozepření stěn rýh podzemního vedení hloubka výkopu do 4 m, šířka do 1,2 m</t>
  </si>
  <si>
    <t>659338923</t>
  </si>
  <si>
    <t>263,85</t>
  </si>
  <si>
    <t>151811231</t>
  </si>
  <si>
    <t>Odstranění pažicích boxů pro pažení a rozepření stěn rýh podzemního vedení hloubka výkopu do 4 m, šířka do 1,2 m</t>
  </si>
  <si>
    <t>92918815</t>
  </si>
  <si>
    <t>263,85 "dle pol. osazení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</si>
  <si>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</si>
  <si>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</si>
  <si>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494862599</t>
  </si>
  <si>
    <t>(43,685+81,913)*0,5</t>
  </si>
  <si>
    <t>1005062992</t>
  </si>
  <si>
    <t>17,4 "zemina pro zpětný zásyp rýhy</t>
  </si>
  <si>
    <t>-131552811</t>
  </si>
  <si>
    <t>43,685+81,913 "výkop</t>
  </si>
  <si>
    <t>-17,4 "zpětný zásyp zeminou z výkopu</t>
  </si>
  <si>
    <t>84245046</t>
  </si>
  <si>
    <t>výkres D.5.1</t>
  </si>
  <si>
    <t>17,4 "zeminou z výkopu</t>
  </si>
  <si>
    <t>69,61 "náhrada zeminou vhodnou ke zhut.,případně kam. drc. frakce 0-63</t>
  </si>
  <si>
    <t>2000810685</t>
  </si>
  <si>
    <t>69,61*2,0</t>
  </si>
  <si>
    <t>673793554</t>
  </si>
  <si>
    <t>-321608096</t>
  </si>
  <si>
    <t>17,56</t>
  </si>
  <si>
    <t>132609753</t>
  </si>
  <si>
    <t>17,56*2 'Přepočtené koeficientem množství</t>
  </si>
  <si>
    <t>-729307076</t>
  </si>
  <si>
    <t>536038840</t>
  </si>
  <si>
    <t>66,19</t>
  </si>
  <si>
    <t>452313151</t>
  </si>
  <si>
    <t>Podkladní a zajišťovací konstrukce z betonu prostého v otevřeném výkopu bloky pro potrubí z betonu tř. C 20/25</t>
  </si>
  <si>
    <t>1680306059</t>
  </si>
  <si>
    <t>výkres D.6.3</t>
  </si>
  <si>
    <t xml:space="preserve">2*0,2*0,8*0,25 </t>
  </si>
  <si>
    <t>-216494707</t>
  </si>
  <si>
    <t>66,19*1,1</t>
  </si>
  <si>
    <t>1034675938</t>
  </si>
  <si>
    <t>-1327935620</t>
  </si>
  <si>
    <t>851241131</t>
  </si>
  <si>
    <t>Montáž potrubí z trub litinových tlakových hrdlových v otevřeném výkopu s integrovaným těsněním DN 80</t>
  </si>
  <si>
    <t>906124089</t>
  </si>
  <si>
    <t>552530008</t>
  </si>
  <si>
    <t>trouba vodovodní litinová hrdlová 6 m DN 80 mm</t>
  </si>
  <si>
    <t>1915748921</t>
  </si>
  <si>
    <t>specifikace viz technické podmínky</t>
  </si>
  <si>
    <t>851241131-R</t>
  </si>
  <si>
    <t>Demontáž potrubí z trub litinových tlakových hrdlových v otevřeném výkopu s integrovaným těsněním DN 80</t>
  </si>
  <si>
    <t>-1814195273</t>
  </si>
  <si>
    <t>857241131</t>
  </si>
  <si>
    <t>Montáž litinových tvarovek na potrubí litinovém tlakovém jednoosých na potrubí z trub hrdlových v otevřeném výkopu, kanálu nebo v šachtě s integrovaným těsněním DN 80</t>
  </si>
  <si>
    <t>407470786</t>
  </si>
  <si>
    <t>1+1</t>
  </si>
  <si>
    <t>55253928</t>
  </si>
  <si>
    <t>koleno hrdlové z tvárné litiny,práškový epoxid, tl.250µm MMK-kus DN 80-30°</t>
  </si>
  <si>
    <t>965017012</t>
  </si>
  <si>
    <t>55253904</t>
  </si>
  <si>
    <t>koleno hrdlové z tvárné litiny,práškový epoxid, tl.250µm MMK-kus DN 80-11,25°</t>
  </si>
  <si>
    <t>-763886261</t>
  </si>
  <si>
    <t>871161211</t>
  </si>
  <si>
    <t>Montáž vodovodního potrubí z plastů v otevřeném výkopu z polyetylenu PE 100 svařovaných elektrotvarovkou SDR 11/PN16 D 32 x 3,0 mm</t>
  </si>
  <si>
    <t>1902105751</t>
  </si>
  <si>
    <t>12,0</t>
  </si>
  <si>
    <t>2861359532</t>
  </si>
  <si>
    <t xml:space="preserve">potrubí  PE100  SDR 11 32x3,0 </t>
  </si>
  <si>
    <t>-801212178</t>
  </si>
  <si>
    <t>871241221</t>
  </si>
  <si>
    <t>Montáž vodovodního potrubí z plastů v otevřeném výkopu z polyetylenu PE 100 svařovaných elektrotvarovkou SDR 17/PN10 D 90 x 5,4 mm</t>
  </si>
  <si>
    <t>-188589447</t>
  </si>
  <si>
    <t>výkres D.5.2</t>
  </si>
  <si>
    <t>6*1,0</t>
  </si>
  <si>
    <t>28613129</t>
  </si>
  <si>
    <t>potrubí vodovodní PE100 PN 10 SDR17 6m 12m,100m 90x5,4mm</t>
  </si>
  <si>
    <t>364337746</t>
  </si>
  <si>
    <t>871251221-R</t>
  </si>
  <si>
    <t>Provizorní zakrytí vrchu zemní soupravy uzávěru</t>
  </si>
  <si>
    <t>ks</t>
  </si>
  <si>
    <t>-1791378826</t>
  </si>
  <si>
    <t>montáž včetně materiálu</t>
  </si>
  <si>
    <t>-např. sek PE 110 + záslepka</t>
  </si>
  <si>
    <t>891173111</t>
  </si>
  <si>
    <t>Montáž vodovodních armatur na potrubí ventilů hlavních pro přípojky DN 32</t>
  </si>
  <si>
    <t>-746694142</t>
  </si>
  <si>
    <t>250005400016</t>
  </si>
  <si>
    <t>Domovní šoupátko 32/1 1/4“</t>
  </si>
  <si>
    <t>1473598465</t>
  </si>
  <si>
    <t>960113018004</t>
  </si>
  <si>
    <t>SOUPRAVA ZEMNÍ TELESKOPICKÁ DOM. ŠOUPÁTKA</t>
  </si>
  <si>
    <t>KS</t>
  </si>
  <si>
    <t>171554744</t>
  </si>
  <si>
    <t>891173111-R</t>
  </si>
  <si>
    <t>Montáž vodovodních armatur na potrubí propojen potrubí přípojky DN 32</t>
  </si>
  <si>
    <t>1934551370</t>
  </si>
  <si>
    <t>2.1.100.322</t>
  </si>
  <si>
    <t>Isiflo spojka přímá, rozměr 32x32</t>
  </si>
  <si>
    <t>-1982395125</t>
  </si>
  <si>
    <t>891181811</t>
  </si>
  <si>
    <t>Demontáž vodovodních armatur na potrubí šoupátek nebo klapek uzavíracích v otevřeném výkopu nebo v šachtách DN 40</t>
  </si>
  <si>
    <t>1760442879</t>
  </si>
  <si>
    <t>Demontáž domovních šoupátek včetně zemních souprav a poklopů</t>
  </si>
  <si>
    <t>891249111</t>
  </si>
  <si>
    <t>Montáž vodovodních armatur na potrubí navrtávacích pasů s ventilem Jt 1 MPa, na potrubí z trub litinových, ocelových nebo plastických hmot DN 80</t>
  </si>
  <si>
    <t>1212589569</t>
  </si>
  <si>
    <t>42271412</t>
  </si>
  <si>
    <t>pas navrtávací z tvárné litiny DN 80, rozsah (88-99), odbočky 1",5/4",6/4"</t>
  </si>
  <si>
    <t>-957626300</t>
  </si>
  <si>
    <t>892241111</t>
  </si>
  <si>
    <t>Tlakové zkoušky vodou na potrubí DN do 80</t>
  </si>
  <si>
    <t>-829970881</t>
  </si>
  <si>
    <t>892273122</t>
  </si>
  <si>
    <t>Proplach a dezinfekce vodovodního potrubí DN od 80 do 125</t>
  </si>
  <si>
    <t>1626835797</t>
  </si>
  <si>
    <t>892372111</t>
  </si>
  <si>
    <t>Tlakové zkoušky vodou zabezpečení konců potrubí při tlakových zkouškách DN do 300</t>
  </si>
  <si>
    <t>1554373675</t>
  </si>
  <si>
    <t>899401112</t>
  </si>
  <si>
    <t>Osazení poklopů litinových šoupátkových</t>
  </si>
  <si>
    <t>583273659</t>
  </si>
  <si>
    <t>16500000000325</t>
  </si>
  <si>
    <t xml:space="preserve">POKLOP </t>
  </si>
  <si>
    <t>1948997008</t>
  </si>
  <si>
    <t>3481000000002</t>
  </si>
  <si>
    <t>PODKLAD. DESKA</t>
  </si>
  <si>
    <t>-267081385</t>
  </si>
  <si>
    <t>-1614811482</t>
  </si>
  <si>
    <t>899913103-R</t>
  </si>
  <si>
    <t>Příplatek za nerezové šrouby a bandáže přírubových spojů DN 80</t>
  </si>
  <si>
    <t>-404908559</t>
  </si>
  <si>
    <t>včetně materiálu</t>
  </si>
  <si>
    <t>-1294027263</t>
  </si>
  <si>
    <t>2*66,19+1,1</t>
  </si>
  <si>
    <t>-1205022877</t>
  </si>
  <si>
    <t>-2024694715</t>
  </si>
  <si>
    <t>-80339521</t>
  </si>
  <si>
    <t>72,809*0,58 "dle položky odstranění podkladu z kameniva tl. 300 mm</t>
  </si>
  <si>
    <t>105,904*0,384 "dle položky frézování živičného krytu tl. 150 mm</t>
  </si>
  <si>
    <t>998273102</t>
  </si>
  <si>
    <t>Přesun hmot pro trubní vedení hloubené z trub litinových pro vodovody nebo kanalizace v otevřeném výkopu dopravní vzdálenost do 15 m</t>
  </si>
  <si>
    <t>-2145423502</t>
  </si>
  <si>
    <t>OST</t>
  </si>
  <si>
    <t>Ostatní</t>
  </si>
  <si>
    <t>9000010.R</t>
  </si>
  <si>
    <t>Rozbor pitné vody dle vyhl.č.376/200 Sb.</t>
  </si>
  <si>
    <t>kpl</t>
  </si>
  <si>
    <t>262144</t>
  </si>
  <si>
    <t>-612146933</t>
  </si>
  <si>
    <t>8999905.R1</t>
  </si>
  <si>
    <t>Zkouška průchodnosti potrubí do DN 80</t>
  </si>
  <si>
    <t>-1496826555</t>
  </si>
  <si>
    <t>OST 092</t>
  </si>
  <si>
    <t>Provizorní vedení pitného vodovodu z PE100 D63</t>
  </si>
  <si>
    <t>-1874603520</t>
  </si>
  <si>
    <t>montáž a demontáž, včetně materiálu - potrubí, elektrokolena, elektrospojky, ....</t>
  </si>
  <si>
    <t>80,0</t>
  </si>
  <si>
    <t>OST 093</t>
  </si>
  <si>
    <t>Provizorní vedení pitného vodovodu z PE100 D32</t>
  </si>
  <si>
    <t>174385970</t>
  </si>
  <si>
    <t>50,0</t>
  </si>
  <si>
    <t>OST 094</t>
  </si>
  <si>
    <t>Propojení PE32 se stávající vodovodní přípojkou spojkou isiflo nebo obdobně</t>
  </si>
  <si>
    <t>-243673753</t>
  </si>
  <si>
    <t>OST 095</t>
  </si>
  <si>
    <t xml:space="preserve">Domovní šoupátko na provizorní přípojce DN 25 </t>
  </si>
  <si>
    <t>1618102433</t>
  </si>
  <si>
    <t>montáž a demontáž včetně materiálu</t>
  </si>
  <si>
    <t>OST 096</t>
  </si>
  <si>
    <t xml:space="preserve">Propojení provizorního vodovodu D63 na stávající vodovodní řad </t>
  </si>
  <si>
    <t>-135637508</t>
  </si>
  <si>
    <t>montáž a demontáž propojení provizorního vodovodu D63 na stávající vodovodní řad</t>
  </si>
  <si>
    <t xml:space="preserve">(např. příruba DN0 s vnitřném závitem 2"+ vložka PE/mosaz 2"/63 ) včetně prací na přerušení stávajícího potrubí </t>
  </si>
  <si>
    <t>OST 097</t>
  </si>
  <si>
    <t xml:space="preserve">Krácený rozbor vody z provizorního vodovodu </t>
  </si>
  <si>
    <t>-53974782</t>
  </si>
  <si>
    <t>OST 098</t>
  </si>
  <si>
    <t xml:space="preserve">Průzkum napojených nemovotostí před zhotovením provizorního vodovodu </t>
  </si>
  <si>
    <t>-1696902793</t>
  </si>
  <si>
    <t>OST 099</t>
  </si>
  <si>
    <t xml:space="preserve">Ruční výkop pro napojení provizorního vodovodu v hor.tř.3 vč . vodorovného přesunu do 50 m </t>
  </si>
  <si>
    <t>1389527747</t>
  </si>
  <si>
    <t>včetně zpětného zahrnutí výkopu vytěženou zeminou</t>
  </si>
  <si>
    <t>4,0</t>
  </si>
  <si>
    <t>2 - SO 02 Ulice Vrchlického</t>
  </si>
  <si>
    <t>2.1 - SO 2.1 Stoka AC</t>
  </si>
  <si>
    <t>-2133346967</t>
  </si>
  <si>
    <t>37,70*1,10 "místní asf</t>
  </si>
  <si>
    <t>-249519838</t>
  </si>
  <si>
    <t>37,70*1,1 "místní asf</t>
  </si>
  <si>
    <t>109170278</t>
  </si>
  <si>
    <t>-1140372976</t>
  </si>
  <si>
    <t>výkres D.2.5</t>
  </si>
  <si>
    <t>1*1,10</t>
  </si>
  <si>
    <t>-227464456</t>
  </si>
  <si>
    <t>5*1,1</t>
  </si>
  <si>
    <t>-1660695258</t>
  </si>
  <si>
    <t>(1+5)*2*0,5*1,10*1,99</t>
  </si>
  <si>
    <t>-144202150</t>
  </si>
  <si>
    <t>37,70*1,10*0,6</t>
  </si>
  <si>
    <t>918207741</t>
  </si>
  <si>
    <t>61,12</t>
  </si>
  <si>
    <t>-24,882 "odečet tř. 1 a 2</t>
  </si>
  <si>
    <t>37,70*1,10*0,1+37,70*0,35*0,1</t>
  </si>
  <si>
    <t>-1957140623</t>
  </si>
  <si>
    <t>41,705*0,3 'Přepočtené koeficientem množství</t>
  </si>
  <si>
    <t>-981161018</t>
  </si>
  <si>
    <t>150,01</t>
  </si>
  <si>
    <t>196767107</t>
  </si>
  <si>
    <t>150,01 "dle pol. osazení</t>
  </si>
  <si>
    <t>-1605738839</t>
  </si>
  <si>
    <t>(24,882+41,705)*0,5</t>
  </si>
  <si>
    <t>2024854910</t>
  </si>
  <si>
    <t>4,91 "zemina pro zpětný zásyp rýhy</t>
  </si>
  <si>
    <t>37,7*1,1*0,25 "podkladní vrstvy komunikace pro provizorní povrch</t>
  </si>
  <si>
    <t>-1824967185</t>
  </si>
  <si>
    <t>24,882+41,705 "výkop</t>
  </si>
  <si>
    <t>-4,91 "zpětný zásyp zeminou z výkopu</t>
  </si>
  <si>
    <t>-655082876</t>
  </si>
  <si>
    <t>4,91 "zeminou z výkopu</t>
  </si>
  <si>
    <t>27,79"náhrada zeminou vhodnou ke zhut.,případně kam. drc. frakce 0-63</t>
  </si>
  <si>
    <t>11068116</t>
  </si>
  <si>
    <t>27,79*2,0</t>
  </si>
  <si>
    <t>1748018242</t>
  </si>
  <si>
    <t>-1246422829</t>
  </si>
  <si>
    <t>21,83</t>
  </si>
  <si>
    <t>-1,988 "sedlové lože</t>
  </si>
  <si>
    <t>730092609</t>
  </si>
  <si>
    <t>19,842*2 'Přepočtené koeficientem množství</t>
  </si>
  <si>
    <t>602076449</t>
  </si>
  <si>
    <t>1594422445</t>
  </si>
  <si>
    <t>37,70</t>
  </si>
  <si>
    <t>-647183014</t>
  </si>
  <si>
    <t>vybourání stávající šachty</t>
  </si>
  <si>
    <t>4*1,0*0,2*1,8+1,4*1,4*0,3 "šachty</t>
  </si>
  <si>
    <t>-227693036</t>
  </si>
  <si>
    <t>-1360586817</t>
  </si>
  <si>
    <t>2*0,6*1,1*0,1</t>
  </si>
  <si>
    <t>672549044</t>
  </si>
  <si>
    <t>592240128</t>
  </si>
  <si>
    <t>prstenec betonový vyrovnávací ke krytu šachty 62,5x8x12 cm</t>
  </si>
  <si>
    <t>1240042094</t>
  </si>
  <si>
    <t>-103385674</t>
  </si>
  <si>
    <t>pod potrubí</t>
  </si>
  <si>
    <t>4,08 "dle tabulky kubatur</t>
  </si>
  <si>
    <t>261207919</t>
  </si>
  <si>
    <t>(37,7-(1*1,0+2*0,6))*(0,3+0,25+0,25)*0,07</t>
  </si>
  <si>
    <t>32374447</t>
  </si>
  <si>
    <t>37,7*1,1</t>
  </si>
  <si>
    <t>-1652627650</t>
  </si>
  <si>
    <t>-1505093000</t>
  </si>
  <si>
    <t>-1420757109</t>
  </si>
  <si>
    <t>985186975</t>
  </si>
  <si>
    <t>566255586</t>
  </si>
  <si>
    <t>105471924</t>
  </si>
  <si>
    <t>1,47</t>
  </si>
  <si>
    <t>-1782958575</t>
  </si>
  <si>
    <t>831362121</t>
  </si>
  <si>
    <t>Montáž potrubí z trub kameninových hrdlových s integrovaným těsněním v otevřeném výkopu ve sklonu do 20 % DN 250</t>
  </si>
  <si>
    <t>477874151</t>
  </si>
  <si>
    <t>37,7-1,0</t>
  </si>
  <si>
    <t>RB0002516C25R</t>
  </si>
  <si>
    <t>trouba kameninová glazovaná  DN250mm L2,50m spojovací systém C Třida 160</t>
  </si>
  <si>
    <t>-2056530737</t>
  </si>
  <si>
    <t>36,7-2*0,6</t>
  </si>
  <si>
    <t>59710009</t>
  </si>
  <si>
    <t>trouba kameninová glazovaná zkrácená bez hrdla DN 250mm L 60(75)cm třída 160 spojovací systém C</t>
  </si>
  <si>
    <t>-269644474</t>
  </si>
  <si>
    <t>59710002</t>
  </si>
  <si>
    <t>trouba kameninová glazovaná zkrácená DN250mm L60(75)cm třída 160 spojovací systém C</t>
  </si>
  <si>
    <t>-408543040</t>
  </si>
  <si>
    <t>914918710</t>
  </si>
  <si>
    <t>2+2+2</t>
  </si>
  <si>
    <t>1034370820</t>
  </si>
  <si>
    <t>2039190101</t>
  </si>
  <si>
    <t>-727121361</t>
  </si>
  <si>
    <t>837361221</t>
  </si>
  <si>
    <t>Montáž kameninových tvarovek na potrubí z trub kameninových v otevřeném výkopu s integrovaným těsněním odbočných DN 250</t>
  </si>
  <si>
    <t>-902292671</t>
  </si>
  <si>
    <t>59711760</t>
  </si>
  <si>
    <t>odbočka kameninová glazovaná jednoduchá kolmá DN 250/150 L50cm spojovací systém C/F tř.160/-</t>
  </si>
  <si>
    <t>947891134</t>
  </si>
  <si>
    <t>59711762</t>
  </si>
  <si>
    <t>odbočka kameninová glazovaná jednoduchá kolmá DN 250/200 L60cm spojovací systém C/F tř.160/160</t>
  </si>
  <si>
    <t>-277794499</t>
  </si>
  <si>
    <t>892362121</t>
  </si>
  <si>
    <t>Tlakové zkoušky vzduchem těsnícími vaky ucpávkovými DN 250</t>
  </si>
  <si>
    <t>-1652240691</t>
  </si>
  <si>
    <t>1043801524</t>
  </si>
  <si>
    <t>59224050</t>
  </si>
  <si>
    <t>skruž pro kanalizační šachty se zabudovanými stupadly 100 x 25 x 12 cm</t>
  </si>
  <si>
    <t>1378033457</t>
  </si>
  <si>
    <t>1361152725</t>
  </si>
  <si>
    <t>-1977747487</t>
  </si>
  <si>
    <t>-1986318774</t>
  </si>
  <si>
    <t>-202106090</t>
  </si>
  <si>
    <t>-2068985925</t>
  </si>
  <si>
    <t>-1913335347</t>
  </si>
  <si>
    <t>1213945008</t>
  </si>
  <si>
    <t>-1354903376</t>
  </si>
  <si>
    <t>234575344</t>
  </si>
  <si>
    <t>(1,47+0,2+0,5)*0,7*0,7</t>
  </si>
  <si>
    <t>-1348363054</t>
  </si>
  <si>
    <t>3*0,7*(1,47+0,2+0,5)</t>
  </si>
  <si>
    <t>-90352783</t>
  </si>
  <si>
    <t>1506384844</t>
  </si>
  <si>
    <t>2*37,7+1,1</t>
  </si>
  <si>
    <t>-1599685708</t>
  </si>
  <si>
    <t>41,47*0,384 "dle položky frézování živičného krytu tl. 150 mm</t>
  </si>
  <si>
    <t>2,028*2,2 "dle položky bourání šachet</t>
  </si>
  <si>
    <t>34472603</t>
  </si>
  <si>
    <t>R001</t>
  </si>
  <si>
    <t>Vyplnění prostorů inertním materiálem na bázi cementopopílkové směsi</t>
  </si>
  <si>
    <t>75700500</t>
  </si>
  <si>
    <t>vyplnění stávající kanalizace cementopopílkem</t>
  </si>
  <si>
    <t>PI*0,15*0,15*33,5</t>
  </si>
  <si>
    <t>2.4 - SO 2.3.2 Vodovodní řad 2 - etapa 2</t>
  </si>
  <si>
    <t>-1942680383</t>
  </si>
  <si>
    <t>63,85*1,1"místní asf</t>
  </si>
  <si>
    <t>1532656876</t>
  </si>
  <si>
    <t>63,85*1,1 "místní asf</t>
  </si>
  <si>
    <t>657376397</t>
  </si>
  <si>
    <t>1522664502</t>
  </si>
  <si>
    <t>výkres D.3.4</t>
  </si>
  <si>
    <t>448554969</t>
  </si>
  <si>
    <t>7*1,10</t>
  </si>
  <si>
    <t>1769222905</t>
  </si>
  <si>
    <t>(1+7)*2*0,5*1,10*2,0</t>
  </si>
  <si>
    <t>481591321</t>
  </si>
  <si>
    <t>63,85*1,10*0,6</t>
  </si>
  <si>
    <t>-839845758</t>
  </si>
  <si>
    <t>112,20</t>
  </si>
  <si>
    <t>-42,141"odečet tř. 1 a 2</t>
  </si>
  <si>
    <t>63,85*1,10*0,1+63,85*0,35*0,1</t>
  </si>
  <si>
    <t>1171638243</t>
  </si>
  <si>
    <t>79,317*0,3 'Přepočtené koeficientem množství</t>
  </si>
  <si>
    <t>139998796</t>
  </si>
  <si>
    <t>255,09</t>
  </si>
  <si>
    <t>1906762243</t>
  </si>
  <si>
    <t>255,09"dle pol. osazení</t>
  </si>
  <si>
    <t>-1090654320</t>
  </si>
  <si>
    <t>(42,141+79,317)*0,5</t>
  </si>
  <si>
    <t>1645466356</t>
  </si>
  <si>
    <t>16,85 "zemina pro zpětný zásyp rýhy</t>
  </si>
  <si>
    <t>63,85*1,1*0,25 "podkladní vrstvy komunikace pro provizorní povrch</t>
  </si>
  <si>
    <t>-1107011014</t>
  </si>
  <si>
    <t>42,141+79,317 "výkop</t>
  </si>
  <si>
    <t>-16,85 "zpětný zásyp zeminou z výkopu</t>
  </si>
  <si>
    <t>1983732810</t>
  </si>
  <si>
    <t>16,85 "zeminou z výkopu</t>
  </si>
  <si>
    <t>67,40 "náhrada zeminou vhodnou ke zhut.,případně kam. drc. frakce 0-63</t>
  </si>
  <si>
    <t>155559237</t>
  </si>
  <si>
    <t>67,4*2,0</t>
  </si>
  <si>
    <t>1548553861</t>
  </si>
  <si>
    <t>-377153155</t>
  </si>
  <si>
    <t>16,94</t>
  </si>
  <si>
    <t>22723056</t>
  </si>
  <si>
    <t>16,94*2 'Přepočtené koeficientem množství</t>
  </si>
  <si>
    <t>1926058533</t>
  </si>
  <si>
    <t>-2001384666</t>
  </si>
  <si>
    <t>63,85</t>
  </si>
  <si>
    <t>1821977645</t>
  </si>
  <si>
    <t>10,54</t>
  </si>
  <si>
    <t>452111111</t>
  </si>
  <si>
    <t>Osazení betonových dílců pražců pod potrubí v otevřeném výkopu, průřezové plochy do 25000 mm2</t>
  </si>
  <si>
    <t>-1949520124</t>
  </si>
  <si>
    <t>5922826620</t>
  </si>
  <si>
    <t>kostka betonová min. rozměr 200x200x50</t>
  </si>
  <si>
    <t>-1454648344</t>
  </si>
  <si>
    <t>-632419169</t>
  </si>
  <si>
    <t>63,85*1,1</t>
  </si>
  <si>
    <t>1919931824</t>
  </si>
  <si>
    <t>-292840715</t>
  </si>
  <si>
    <t>-1826473970</t>
  </si>
  <si>
    <t>výkres D.6.4</t>
  </si>
  <si>
    <t>-1787372423</t>
  </si>
  <si>
    <t>-2143385364</t>
  </si>
  <si>
    <t>10,0</t>
  </si>
  <si>
    <t>1013037921</t>
  </si>
  <si>
    <t>1537041395</t>
  </si>
  <si>
    <t>5*1,0</t>
  </si>
  <si>
    <t>751224735</t>
  </si>
  <si>
    <t>-249999115</t>
  </si>
  <si>
    <t>27348346</t>
  </si>
  <si>
    <t>-1063244760</t>
  </si>
  <si>
    <t>-1128525094</t>
  </si>
  <si>
    <t>303506296</t>
  </si>
  <si>
    <t>-1339102390</t>
  </si>
  <si>
    <t>119058973</t>
  </si>
  <si>
    <t>1689517483</t>
  </si>
  <si>
    <t>674341451</t>
  </si>
  <si>
    <t>420411901</t>
  </si>
  <si>
    <t>1561365004</t>
  </si>
  <si>
    <t>-944849772</t>
  </si>
  <si>
    <t>-898873077</t>
  </si>
  <si>
    <t>1247691391</t>
  </si>
  <si>
    <t>-999725632</t>
  </si>
  <si>
    <t>192757581</t>
  </si>
  <si>
    <t>-1233890078</t>
  </si>
  <si>
    <t>-752520029</t>
  </si>
  <si>
    <t>2*63,85</t>
  </si>
  <si>
    <t>-1237280456</t>
  </si>
  <si>
    <t>70,235*0,384 "dle položky frézování živičného krytu tl. 150 mm</t>
  </si>
  <si>
    <t>1354676078</t>
  </si>
  <si>
    <t>1245340324</t>
  </si>
  <si>
    <t>-1322948085</t>
  </si>
  <si>
    <t>937767970</t>
  </si>
  <si>
    <t>75</t>
  </si>
  <si>
    <t>310790259</t>
  </si>
  <si>
    <t>32,0</t>
  </si>
  <si>
    <t>-584176544</t>
  </si>
  <si>
    <t>-1414720040</t>
  </si>
  <si>
    <t>997631103</t>
  </si>
  <si>
    <t>450617272</t>
  </si>
  <si>
    <t>-1105033168</t>
  </si>
  <si>
    <t>-730271603</t>
  </si>
  <si>
    <t>7,0</t>
  </si>
  <si>
    <t>3 - SO 03 Ulice Karla Veselého</t>
  </si>
  <si>
    <t>3.1 - SO 3.1 Stoka AA</t>
  </si>
  <si>
    <t>-1334146606</t>
  </si>
  <si>
    <t>výkres D.1.1.1.</t>
  </si>
  <si>
    <t>72,76*1,48 "místní asf</t>
  </si>
  <si>
    <t>-24066469</t>
  </si>
  <si>
    <t>559053035</t>
  </si>
  <si>
    <t>65,0</t>
  </si>
  <si>
    <t>1151835908</t>
  </si>
  <si>
    <t>72,76/5,0*24</t>
  </si>
  <si>
    <t>-979248335</t>
  </si>
  <si>
    <t>výkres D.2.6</t>
  </si>
  <si>
    <t>2*1,48</t>
  </si>
  <si>
    <t>-173730098</t>
  </si>
  <si>
    <t>5*1,48</t>
  </si>
  <si>
    <t>-451121359</t>
  </si>
  <si>
    <t>(5+2)*2*0,5*1,48*2,76</t>
  </si>
  <si>
    <t>-899675829</t>
  </si>
  <si>
    <t>výkres D.2.6., D.4.1</t>
  </si>
  <si>
    <t>72,76*1,48*0,6</t>
  </si>
  <si>
    <t>-1525770107</t>
  </si>
  <si>
    <t>270,55</t>
  </si>
  <si>
    <t>-64,611 "odečet tř. 1 a 2</t>
  </si>
  <si>
    <t>72,76*1,48*0,1+72,76*0,35*0,1</t>
  </si>
  <si>
    <t>-192410310</t>
  </si>
  <si>
    <t>219,254*0,3 'Přepočtené koeficientem množství</t>
  </si>
  <si>
    <t>-1541018523</t>
  </si>
  <si>
    <t>402,05</t>
  </si>
  <si>
    <t>1370492333</t>
  </si>
  <si>
    <t>402,05 "dle pol. osazení</t>
  </si>
  <si>
    <t>121680039</t>
  </si>
  <si>
    <t>(64,611+219,254)*0,5</t>
  </si>
  <si>
    <t>1612131698</t>
  </si>
  <si>
    <t>31,88 "zemina pro zpětný zásyp rýhy</t>
  </si>
  <si>
    <t>72,76*1,48*0,25 "podkladní vrstvy komunikace pro provizorní povrch</t>
  </si>
  <si>
    <t>1416836789</t>
  </si>
  <si>
    <t>64,611+219,254 "výkop</t>
  </si>
  <si>
    <t>-31,88 "zpětný zásyp zeminou z výkopu</t>
  </si>
  <si>
    <t>-1392430640</t>
  </si>
  <si>
    <t>31,88 "zeminou z výkopu</t>
  </si>
  <si>
    <t>127,52 "náhrada zeminou vhodnou ke zhut.,případně kam. drc. frakce 0-63</t>
  </si>
  <si>
    <t>-508464423</t>
  </si>
  <si>
    <t>127,52*2,0</t>
  </si>
  <si>
    <t>824119525</t>
  </si>
  <si>
    <t>987211707</t>
  </si>
  <si>
    <t>74,30</t>
  </si>
  <si>
    <t>-11,107 "sedlové lože</t>
  </si>
  <si>
    <t>1931171121</t>
  </si>
  <si>
    <t>63,193*2 'Přepočtené koeficientem množství</t>
  </si>
  <si>
    <t>765789522</t>
  </si>
  <si>
    <t>-1709328409</t>
  </si>
  <si>
    <t>72,76</t>
  </si>
  <si>
    <t>-33777217</t>
  </si>
  <si>
    <t>(PI*66,56*(0,335*0,335-0,25*0,25)) "potrubí DN 500</t>
  </si>
  <si>
    <t>2*(PI*2,7*(0,62*0,62-0,5*0,5))+2*PI*0,62*0,62*0,3</t>
  </si>
  <si>
    <t>-38092374</t>
  </si>
  <si>
    <t>-1895033414</t>
  </si>
  <si>
    <t>2*2*0,6*1,48*0,1</t>
  </si>
  <si>
    <t>-1720544543</t>
  </si>
  <si>
    <t>1+2</t>
  </si>
  <si>
    <t>1482790799</t>
  </si>
  <si>
    <t>59224013</t>
  </si>
  <si>
    <t>prstenec betonový vyrovnávací ke krytu šachty 62,5x10x12 cm</t>
  </si>
  <si>
    <t>52984686</t>
  </si>
  <si>
    <t>1515975510</t>
  </si>
  <si>
    <t>10,59 "dle tabulky kubatur</t>
  </si>
  <si>
    <t>2*PI*0,8*0,8*0,1</t>
  </si>
  <si>
    <t>1887042889</t>
  </si>
  <si>
    <t>(72,96-(2*1,0+4*0,6))*(0,58+0,25+0,25)*0,15</t>
  </si>
  <si>
    <t>-1191121332</t>
  </si>
  <si>
    <t>72,76*1,48</t>
  </si>
  <si>
    <t>-1865343184</t>
  </si>
  <si>
    <t>-681115173</t>
  </si>
  <si>
    <t>367871839</t>
  </si>
  <si>
    <t>9*2,0</t>
  </si>
  <si>
    <t>-52655750</t>
  </si>
  <si>
    <t>937813173</t>
  </si>
  <si>
    <t>831422121</t>
  </si>
  <si>
    <t>Montáž potrubí z trub kameninových hrdlových s integrovaným těsněním v otevřeném výkopu ve sklonu do 20 % DN 500</t>
  </si>
  <si>
    <t>-1476473269</t>
  </si>
  <si>
    <t>-2*1,0 "odečet šachet</t>
  </si>
  <si>
    <t>59710709</t>
  </si>
  <si>
    <t>trouba kameninová glazovaná DN 500mm L2,50m spojovací systém C Třída 160</t>
  </si>
  <si>
    <t>1396617600</t>
  </si>
  <si>
    <t>70,76-(2*2*0,6)</t>
  </si>
  <si>
    <t>59710005</t>
  </si>
  <si>
    <t>trouba kameninová glazovaná zkrácená DN500mm L60(75)cm třída 160 spojovací systém C</t>
  </si>
  <si>
    <t>-250646184</t>
  </si>
  <si>
    <t>2*0,6</t>
  </si>
  <si>
    <t>59710012</t>
  </si>
  <si>
    <t>trouba kameninová glazovaná zkrácená bez hrdla DN 500mm L 60(75)cm třída 160 spojovací systém C</t>
  </si>
  <si>
    <t>1719353748</t>
  </si>
  <si>
    <t>-44008757</t>
  </si>
  <si>
    <t>9+9+9</t>
  </si>
  <si>
    <t>1715274326</t>
  </si>
  <si>
    <t>-1338840369</t>
  </si>
  <si>
    <t>-1157066411</t>
  </si>
  <si>
    <t>877315211</t>
  </si>
  <si>
    <t>Montáž tvarovek na kanalizačním potrubí z trub z plastu z tvrdého PVC nebo z polypropylenu v otevřeném výkopu jednoosých DN 150</t>
  </si>
  <si>
    <t>-2138196234</t>
  </si>
  <si>
    <t>2861740715</t>
  </si>
  <si>
    <t>Napojovací sedlo DN 150</t>
  </si>
  <si>
    <t>73938947</t>
  </si>
  <si>
    <t>892422121</t>
  </si>
  <si>
    <t>Tlakové zkoušky vzduchem těsnícími vaky ucpávkovými DN 500</t>
  </si>
  <si>
    <t>961513321</t>
  </si>
  <si>
    <t>-1584697990</t>
  </si>
  <si>
    <t>2+1+1</t>
  </si>
  <si>
    <t>378212236</t>
  </si>
  <si>
    <t>59224051</t>
  </si>
  <si>
    <t>skruž pro kanalizační šachty se zabudovanými stupadly 100 x 50 x 12 cm</t>
  </si>
  <si>
    <t>-103164615</t>
  </si>
  <si>
    <t>-1207932114</t>
  </si>
  <si>
    <t>61476558</t>
  </si>
  <si>
    <t>1782148755</t>
  </si>
  <si>
    <t>-437174389</t>
  </si>
  <si>
    <t>-1158751023</t>
  </si>
  <si>
    <t>-602999706</t>
  </si>
  <si>
    <t>1727124507</t>
  </si>
  <si>
    <t>142076113</t>
  </si>
  <si>
    <t>1935794244</t>
  </si>
  <si>
    <t>-665891437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</si>
  <si>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</si>
  <si>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</si>
  <si>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-1061756156</t>
  </si>
  <si>
    <t>-243343493</t>
  </si>
  <si>
    <t>2*72,76+1,48</t>
  </si>
  <si>
    <t>977151124</t>
  </si>
  <si>
    <t>Jádrové vrty diamantovými korunkami do stavebních materiálů (železobetonu, betonu, cihel, obkladů, dlažeb, kamene) průměru přes 150 do 180 mm</t>
  </si>
  <si>
    <t>-276505926</t>
  </si>
  <si>
    <t>9*0,04</t>
  </si>
  <si>
    <t>-1159888507</t>
  </si>
  <si>
    <t>709689379</t>
  </si>
  <si>
    <t>107,685*0,384 "dle položky frézování živičného krytu tl. 150 mm</t>
  </si>
  <si>
    <t>13,403*2,2 "dle položky bourání šachet</t>
  </si>
  <si>
    <t>-2115240863</t>
  </si>
  <si>
    <t>3.2 - SO 3.2.1 Stoka B</t>
  </si>
  <si>
    <t>709551388</t>
  </si>
  <si>
    <t>32,65*1,25 "místní asf</t>
  </si>
  <si>
    <t>-299112500</t>
  </si>
  <si>
    <t>32,650*1,25</t>
  </si>
  <si>
    <t>239522358</t>
  </si>
  <si>
    <t>-1829056897</t>
  </si>
  <si>
    <t>výkres D.2.7</t>
  </si>
  <si>
    <t>1*1,25</t>
  </si>
  <si>
    <t>809534922</t>
  </si>
  <si>
    <t>527840460</t>
  </si>
  <si>
    <t>(1+1)*2*0,5*1,25*3,63</t>
  </si>
  <si>
    <t>-423546381</t>
  </si>
  <si>
    <t>32,650*1,25*0,6</t>
  </si>
  <si>
    <t>-667701808</t>
  </si>
  <si>
    <t>155,87</t>
  </si>
  <si>
    <t>-24,448 "odečet tř. 1 a 2</t>
  </si>
  <si>
    <t>32,65*1,25*0,1+32,65*0,35*0,1</t>
  </si>
  <si>
    <t>-1288345691</t>
  </si>
  <si>
    <t>136,646*0,3 'Přepočtené koeficientem množství</t>
  </si>
  <si>
    <t>-214154795</t>
  </si>
  <si>
    <t>237,18</t>
  </si>
  <si>
    <t>-2105482372</t>
  </si>
  <si>
    <t>237,18 "dle pol. osazení</t>
  </si>
  <si>
    <t>-740739638</t>
  </si>
  <si>
    <t>(24,488+136,646)*0,55</t>
  </si>
  <si>
    <t>-116782590</t>
  </si>
  <si>
    <t>23,39 "zemina pro zpětný zásyp rýhy</t>
  </si>
  <si>
    <t>32,65*1,25*0,25 "podkladní vrstvy komunikace pro provizorní povrch</t>
  </si>
  <si>
    <t>137762999</t>
  </si>
  <si>
    <t>24,488+136,646 "výkop</t>
  </si>
  <si>
    <t>-23,39 "zpětný zásyp zeminou z výkopu</t>
  </si>
  <si>
    <t>206146122</t>
  </si>
  <si>
    <t>23,39 "zeminou z výkopu</t>
  </si>
  <si>
    <t>93,55 "náhrada zeminou vhodnou ke zhut.,případně kam. drc. frakce 0-63</t>
  </si>
  <si>
    <t>-1416074118</t>
  </si>
  <si>
    <t>93,55*2,0</t>
  </si>
  <si>
    <t>-1402188569</t>
  </si>
  <si>
    <t>-359734213</t>
  </si>
  <si>
    <t>22,61</t>
  </si>
  <si>
    <t>-3,298 "sedlové lože</t>
  </si>
  <si>
    <t>-1568114012</t>
  </si>
  <si>
    <t>19,312*2 'Přepočtené koeficientem množství</t>
  </si>
  <si>
    <t>97317658</t>
  </si>
  <si>
    <t>-1198920391</t>
  </si>
  <si>
    <t>32,65</t>
  </si>
  <si>
    <t>-1239706145</t>
  </si>
  <si>
    <t>(PI*32,65*(0,18*0,18-0,15*0,15)) "potrubí DN 300</t>
  </si>
  <si>
    <t>(PI*3,6*(0,62*0,62-0,5*0,5))+PI*0,62*0,62*0,3 "šachta</t>
  </si>
  <si>
    <t>2093948386</t>
  </si>
  <si>
    <t>-711206525</t>
  </si>
  <si>
    <t>3*0,6*1,25*0,1</t>
  </si>
  <si>
    <t>-1569861308</t>
  </si>
  <si>
    <t>1125343992</t>
  </si>
  <si>
    <t>1909872909</t>
  </si>
  <si>
    <t>1840962819</t>
  </si>
  <si>
    <t>3,93 "pod potrubí</t>
  </si>
  <si>
    <t>194470661</t>
  </si>
  <si>
    <t>(32,65-1*1,0-3*0,6)*(0,35+0,25+0,25)*0,13</t>
  </si>
  <si>
    <t>-426987375</t>
  </si>
  <si>
    <t>32,65*1,25</t>
  </si>
  <si>
    <t>510430026</t>
  </si>
  <si>
    <t>541193719</t>
  </si>
  <si>
    <t>1393439889</t>
  </si>
  <si>
    <t>4*2,0</t>
  </si>
  <si>
    <t>-2096513914</t>
  </si>
  <si>
    <t>-1165752834</t>
  </si>
  <si>
    <t>-159151944</t>
  </si>
  <si>
    <t>296015692</t>
  </si>
  <si>
    <t>31,65-(3*0,6)</t>
  </si>
  <si>
    <t>-1744777986</t>
  </si>
  <si>
    <t>1315449003</t>
  </si>
  <si>
    <t>831372193</t>
  </si>
  <si>
    <t>-297544930</t>
  </si>
  <si>
    <t>-1568205065</t>
  </si>
  <si>
    <t>4+4+4</t>
  </si>
  <si>
    <t>1653882568</t>
  </si>
  <si>
    <t>-1379723194</t>
  </si>
  <si>
    <t>-1067896952</t>
  </si>
  <si>
    <t>-410163243</t>
  </si>
  <si>
    <t>-1932994274</t>
  </si>
  <si>
    <t>1246510755</t>
  </si>
  <si>
    <t>1336810892</t>
  </si>
  <si>
    <t>-1584023478</t>
  </si>
  <si>
    <t>164217055</t>
  </si>
  <si>
    <t>-318955595</t>
  </si>
  <si>
    <t>1329413714</t>
  </si>
  <si>
    <t>-2112978053</t>
  </si>
  <si>
    <t>289549179</t>
  </si>
  <si>
    <t>-1046618946</t>
  </si>
  <si>
    <t>1657982156</t>
  </si>
  <si>
    <t>1470459306</t>
  </si>
  <si>
    <t>-1589144207</t>
  </si>
  <si>
    <t>-541366048</t>
  </si>
  <si>
    <t>-761812167</t>
  </si>
  <si>
    <t>40,813 "dle položky odstranění podkladu z kameniva tl. 300 mm</t>
  </si>
  <si>
    <t>2,897*2,2 "dle položky bourání šachet</t>
  </si>
  <si>
    <t>-1910238212</t>
  </si>
  <si>
    <t>3.3 - SO 3.3 Lokální opravy kanalizačních řadů</t>
  </si>
  <si>
    <t>178423777</t>
  </si>
  <si>
    <t>2,0*2,0 "K16</t>
  </si>
  <si>
    <t>2,0*2,0 "K20</t>
  </si>
  <si>
    <t>3,3*3,0 "K32</t>
  </si>
  <si>
    <t>1212787928</t>
  </si>
  <si>
    <t>-1656343069</t>
  </si>
  <si>
    <t>20,0</t>
  </si>
  <si>
    <t>1458143067</t>
  </si>
  <si>
    <t>3,3 "K32</t>
  </si>
  <si>
    <t>1454565721</t>
  </si>
  <si>
    <t>3,3*2*0,5*4,6</t>
  </si>
  <si>
    <t>132101203</t>
  </si>
  <si>
    <t>Hloubení zapažených i nezapažených rýh šířky přes 600 do 2 000 mm s urovnáním dna do předepsaného profilu a spádu v horninách tř. 1 a 2 přes 1 000 do 5 000 m3</t>
  </si>
  <si>
    <t>-1338433343</t>
  </si>
  <si>
    <t>K20</t>
  </si>
  <si>
    <t>2,0*2,0*0,6</t>
  </si>
  <si>
    <t>-PI*0,6*0,6*0,6</t>
  </si>
  <si>
    <t>Mezisoučet</t>
  </si>
  <si>
    <t>3,3*3,0*0,6</t>
  </si>
  <si>
    <t>132201203</t>
  </si>
  <si>
    <t>Hloubení zapažených i nezapažených rýh šířky přes 600 do 2 000 mm s urovnáním dna do předepsaného profilu a spádu v hornině tř. 3 přes 1 000 do 5 000 m3</t>
  </si>
  <si>
    <t>-121762731</t>
  </si>
  <si>
    <t>2,0*2,0*1,2</t>
  </si>
  <si>
    <t>-PI*0,6*0,6*1,0 "odečet šachty</t>
  </si>
  <si>
    <t>K32</t>
  </si>
  <si>
    <t>3,0*3,0*2,0</t>
  </si>
  <si>
    <t>-PI*0,6*0,6*2,0 "odečet šachty</t>
  </si>
  <si>
    <t>2138175713</t>
  </si>
  <si>
    <t>19,407*0,3 'Přepočtené koeficientem množství</t>
  </si>
  <si>
    <t>132301203</t>
  </si>
  <si>
    <t>Hloubení zapažených i nezapažených rýh šířky přes 600 do 2 000 mm s urovnáním dna do předepsaného profilu a spádu v hornině tř. 4 přes 1 000 do 5 000 m3</t>
  </si>
  <si>
    <t>1057462842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</si>
  <si>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</si>
  <si>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</si>
  <si>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1246453188</t>
  </si>
  <si>
    <t>15,738*0,3 'Přepočtené koeficientem množství</t>
  </si>
  <si>
    <t>1854367607</t>
  </si>
  <si>
    <t>2*2,0*2,4</t>
  </si>
  <si>
    <t>151811143</t>
  </si>
  <si>
    <t>Zřízení pažicích boxů pro pažení a rozepření stěn rýh podzemního vedení hloubka výkopu přes 4 do 6 m, šířka přes 2,5 do 5 m</t>
  </si>
  <si>
    <t>-75935519</t>
  </si>
  <si>
    <t>2*3,0*5,0 "K32</t>
  </si>
  <si>
    <t>396978011</t>
  </si>
  <si>
    <t>9,6 "dle pol. osazení</t>
  </si>
  <si>
    <t>151811242</t>
  </si>
  <si>
    <t>Odstranění pažicích boxů pro pažení a rozepření stěn rýh podzemního vedení hloubka výkopu přes 4 do 6 m, šířka přes 2,5 do 5 m</t>
  </si>
  <si>
    <t>1764470929</t>
  </si>
  <si>
    <t>30,0 "dle položky zřízení</t>
  </si>
  <si>
    <t>161101103</t>
  </si>
  <si>
    <t>Svislé přemístění výkopku bez naložení do dopravní nádoby avšak s vyprázdněním dopravní nádoby na hromadu nebo do dopravního prostředku z horniny tř. 1 až 4, při hloubce výkopu přes 4 do 6 m</t>
  </si>
  <si>
    <t>112770283</t>
  </si>
  <si>
    <t>Poznámka k položce:
Procento svislého podílu dle úvodu ceníku 001 zemní práce kapitola 8 
- v množství výkopku rýhy přes 100  m3 60 % z celkového výkopku</t>
  </si>
  <si>
    <t>dle položek hloubení rýh tř. 2-4</t>
  </si>
  <si>
    <t>(6,982+19,407+15,738)*0,6</t>
  </si>
  <si>
    <t>1161095263</t>
  </si>
  <si>
    <t>- dle položky zásyp jam</t>
  </si>
  <si>
    <t>0,898+6,432 "zemina pro zpětný zásyp rýhy</t>
  </si>
  <si>
    <t>podkladní vrstvy komunikace pro provizorní povrch</t>
  </si>
  <si>
    <t>2,0*2,0*0,25 "K16</t>
  </si>
  <si>
    <t>2,0*2,0*0,25 "K20</t>
  </si>
  <si>
    <t>3,3*3,0*0,25 "K32</t>
  </si>
  <si>
    <t>1056939190</t>
  </si>
  <si>
    <t>6,982+19,407+15,738 "výkop</t>
  </si>
  <si>
    <t>-(0,898+6,432) "zpětný zásyp zeminou z výkopu</t>
  </si>
  <si>
    <t>-2111471996</t>
  </si>
  <si>
    <t>zeminou z výkopu</t>
  </si>
  <si>
    <t>(1,721+3,669)*0,2</t>
  </si>
  <si>
    <t>-0,6*2,0*(0,35+0,3+0,1)*0,2</t>
  </si>
  <si>
    <t>náhrada zeminou vhodnou ke zhut.,případně kam. drc. frakce 0-63</t>
  </si>
  <si>
    <t>(1,721+3,669)*0,8</t>
  </si>
  <si>
    <t>-0,6*2,0*(0,35+0,3+0,1)*0,8</t>
  </si>
  <si>
    <t>K 32</t>
  </si>
  <si>
    <t>(5,261+15,738+15,738)*0,2</t>
  </si>
  <si>
    <t>-0,75*2,0*(0,69+0,3+0,1)*0,2</t>
  </si>
  <si>
    <t>-0,6*2,0*(1,3+0,3+0,1)*0,2</t>
  </si>
  <si>
    <t>(5,261+15,738+15,738)*0,8</t>
  </si>
  <si>
    <t>-0,75*2,0*(0,69+0,3+0,1)*0,8</t>
  </si>
  <si>
    <t>-0,6*2,0*(1,3+0,3+0,1)*0,8</t>
  </si>
  <si>
    <t>-887146510</t>
  </si>
  <si>
    <t>3,592*2,0</t>
  </si>
  <si>
    <t>26,892*2,0</t>
  </si>
  <si>
    <t>-629086820</t>
  </si>
  <si>
    <t>0,898+6,432</t>
  </si>
  <si>
    <t>1477451973</t>
  </si>
  <si>
    <t>0,6*2,0*(0,35+0,3)</t>
  </si>
  <si>
    <t>-PI*0,175*0,175*0,6</t>
  </si>
  <si>
    <t>0,6*2,0*(0,35+0,3+0,1)</t>
  </si>
  <si>
    <t>-PI*0,325*0,325*0,6</t>
  </si>
  <si>
    <t>0,75*2,0*(0,69+0,3+0,1)*0,2</t>
  </si>
  <si>
    <t>-PI*0,345*0,345*0,75</t>
  </si>
  <si>
    <t>0,6*2,0*(1,3+0,3+0,1)</t>
  </si>
  <si>
    <t>-PI*0,65*0,65*0,7</t>
  </si>
  <si>
    <t>-1608897902</t>
  </si>
  <si>
    <t>2,581*2 'Přepočtené koeficientem množství</t>
  </si>
  <si>
    <t>1240574631</t>
  </si>
  <si>
    <t>2,0*2,0*0,1</t>
  </si>
  <si>
    <t>3,0*3,3*0,1</t>
  </si>
  <si>
    <t>-1396899279</t>
  </si>
  <si>
    <t>(PI*2,2*(0,62*0,62-0,5*0,5))</t>
  </si>
  <si>
    <t>PI*0,62*0,62*0,3</t>
  </si>
  <si>
    <t>(PI*4,6*(0,62*0,62-0,5*0,5))</t>
  </si>
  <si>
    <t>-1246744071</t>
  </si>
  <si>
    <t>pod zkrácené kusy</t>
  </si>
  <si>
    <t>0,6*1,0*0,1 "K20</t>
  </si>
  <si>
    <t>2*0,6*2,0*0,1</t>
  </si>
  <si>
    <t>0,75*2,0*0,1</t>
  </si>
  <si>
    <t>1414195616</t>
  </si>
  <si>
    <t>1+1+1 "K16</t>
  </si>
  <si>
    <t>1+1 "K32</t>
  </si>
  <si>
    <t>592240111</t>
  </si>
  <si>
    <t>prstenec betonový vyrovnávací ke krytu šachty 62,5x6x12 cm</t>
  </si>
  <si>
    <t>1857239537</t>
  </si>
  <si>
    <t>-1406519013</t>
  </si>
  <si>
    <t>-1380890594</t>
  </si>
  <si>
    <t>1508519104</t>
  </si>
  <si>
    <t>1*PI*2,2*2,2*0,1</t>
  </si>
  <si>
    <t>2036278152</t>
  </si>
  <si>
    <t>-1123878372</t>
  </si>
  <si>
    <t>-877278682</t>
  </si>
  <si>
    <t>812492121</t>
  </si>
  <si>
    <t>Montáž potrubí z trub betonových hrdlových v otevřeném výkopu ve sklonu do 20 % z trub těsněných pryžovými kroužky DN 1000</t>
  </si>
  <si>
    <t>-1333761857</t>
  </si>
  <si>
    <t>0,6 "K32</t>
  </si>
  <si>
    <t>59223013</t>
  </si>
  <si>
    <t>trouba betonová vibrolisovaná propojovací D 60 x 200 cm</t>
  </si>
  <si>
    <t>1069730530</t>
  </si>
  <si>
    <t>812492121-R</t>
  </si>
  <si>
    <t>-183460335</t>
  </si>
  <si>
    <t>820491113-R</t>
  </si>
  <si>
    <t>Přeseknutí betonové trouby v rovině kolmé nebo skloněné k ose trouby, se začištěním DN přes 800 do 1000 mm</t>
  </si>
  <si>
    <t>-496123757</t>
  </si>
  <si>
    <t>1587646802</t>
  </si>
  <si>
    <t>0,6 "K20</t>
  </si>
  <si>
    <t>1860026989</t>
  </si>
  <si>
    <t>1176392297</t>
  </si>
  <si>
    <t>831442121</t>
  </si>
  <si>
    <t>Montáž potrubí z trub kameninových hrdlových s integrovaným těsněním v otevřeném výkopu ve sklonu do 20 % DN 600</t>
  </si>
  <si>
    <t>-1452173159</t>
  </si>
  <si>
    <t>59710006</t>
  </si>
  <si>
    <t>trouba kameninová glazovaná zkrácená DN600mm L60(75)cm třída 160 spojovací systém C</t>
  </si>
  <si>
    <t>-1760872031</t>
  </si>
  <si>
    <t>831442193</t>
  </si>
  <si>
    <t>-717100556</t>
  </si>
  <si>
    <t>-1535061786</t>
  </si>
  <si>
    <t>1 "K20</t>
  </si>
  <si>
    <t>2 "K32</t>
  </si>
  <si>
    <t>312770558</t>
  </si>
  <si>
    <t>-778044841</t>
  </si>
  <si>
    <t>43144082</t>
  </si>
  <si>
    <t>5921121561</t>
  </si>
  <si>
    <t>TZK-Q.1 150-100/25 typ Q.1    - rozměr    1800/1000/250</t>
  </si>
  <si>
    <t>917059302</t>
  </si>
  <si>
    <t>1289676785</t>
  </si>
  <si>
    <t>1 "K32</t>
  </si>
  <si>
    <t>1365460163</t>
  </si>
  <si>
    <t>5921135651</t>
  </si>
  <si>
    <t>TBZ-Q.1 150/150 KOM V max. 100    - rozměr    1500/1500 x max.1000</t>
  </si>
  <si>
    <t>-1018390003</t>
  </si>
  <si>
    <t>1108622676</t>
  </si>
  <si>
    <t>592243485</t>
  </si>
  <si>
    <t>těsnění elastomerové pro spojení šachetních dílů DN 1500</t>
  </si>
  <si>
    <t>923194524</t>
  </si>
  <si>
    <t>1140986770</t>
  </si>
  <si>
    <t>2120864495</t>
  </si>
  <si>
    <t>1 "K16</t>
  </si>
  <si>
    <t>1 "K19</t>
  </si>
  <si>
    <t>1 "K27</t>
  </si>
  <si>
    <t>-1229766961</t>
  </si>
  <si>
    <t>899501221-R</t>
  </si>
  <si>
    <t>Stupadla do šachet ocelová s PE povlakem vidlicová na chemickou maltu</t>
  </si>
  <si>
    <t>1423038031</t>
  </si>
  <si>
    <t>včetně vyvrtání otvorů, chemické malty a stupadel</t>
  </si>
  <si>
    <t>10 "K16</t>
  </si>
  <si>
    <t>10 "K19</t>
  </si>
  <si>
    <t>-111747652</t>
  </si>
  <si>
    <t>2*4*2,0</t>
  </si>
  <si>
    <t>2*(3,0+3,3)</t>
  </si>
  <si>
    <t>977311112-R</t>
  </si>
  <si>
    <t>Řezání betonových konstrukcí nevyztužených hl do 100 mm</t>
  </si>
  <si>
    <t>-1543053640</t>
  </si>
  <si>
    <t>seříznutí a začíštění stávajícího potrubí přípojky</t>
  </si>
  <si>
    <t>4*PI*0,18</t>
  </si>
  <si>
    <t>985312114-R</t>
  </si>
  <si>
    <t>Sanace šachty cemento-polymerními hmotami</t>
  </si>
  <si>
    <t>1784329317</t>
  </si>
  <si>
    <t>2*PI*1,0*2,0+PI*0,5*0,5 "K16</t>
  </si>
  <si>
    <t>2*PI*1,0*3,3+PI*0,5*0,5 "K27</t>
  </si>
  <si>
    <t>985312191</t>
  </si>
  <si>
    <t>Stěrka k vyrovnání ploch reprofilovaného betonu Příplatek k cenám za práci ve stísněném prostoru</t>
  </si>
  <si>
    <t>1427205791</t>
  </si>
  <si>
    <t>985312192</t>
  </si>
  <si>
    <t>Stěrka k vyrovnání ploch reprofilovaného betonu Příplatek k cenám za plochu do 10 m2 jednotlivě</t>
  </si>
  <si>
    <t>912646920</t>
  </si>
  <si>
    <t>-303425723</t>
  </si>
  <si>
    <t>17,9*0,384 "dle položky frézování živičného krytu tl. 150 mm</t>
  </si>
  <si>
    <t>582501681</t>
  </si>
  <si>
    <t>Čištění kanalizace</t>
  </si>
  <si>
    <t>h</t>
  </si>
  <si>
    <t>1728845249</t>
  </si>
  <si>
    <t>R002</t>
  </si>
  <si>
    <t xml:space="preserve">Frézování a injektáž </t>
  </si>
  <si>
    <t>-909125927</t>
  </si>
  <si>
    <t>Dle TZ</t>
  </si>
  <si>
    <t>odfrézování přesazené přípojky, utěsnění napojení do stoky injektáží</t>
  </si>
  <si>
    <t>R004</t>
  </si>
  <si>
    <t xml:space="preserve">Robotická sanace prasklin na potrubí rukávcem dl.80 cm tl. 3 mm z netkané textilie </t>
  </si>
  <si>
    <t>2042592382</t>
  </si>
  <si>
    <t>sanace prasklin na potrubí pomocí robota</t>
  </si>
  <si>
    <t>R005</t>
  </si>
  <si>
    <t xml:space="preserve">Robotická sanace prasklin na potrubí rukávcem dl.80 - 200 cm tl. 3 mm z netkané textilie </t>
  </si>
  <si>
    <t>-1959872411</t>
  </si>
  <si>
    <t>3.4 - SO 3.4 Vodovodní řad 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</si>
  <si>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</si>
  <si>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</si>
  <si>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1208692471</t>
  </si>
  <si>
    <t>1,6*(1,1+0,25+0,25)</t>
  </si>
  <si>
    <t>-1773401816</t>
  </si>
  <si>
    <t>277,81*1,1"místní asf</t>
  </si>
  <si>
    <t>1,6*1,1 "dlažba</t>
  </si>
  <si>
    <t>-162276264</t>
  </si>
  <si>
    <t>277,81*1,1 "místní asf</t>
  </si>
  <si>
    <t>1,9*(0,25+0,25) "místní asf</t>
  </si>
  <si>
    <t>113202111</t>
  </si>
  <si>
    <t>Vytrhání obrub s vybouráním lože, s přemístěním hmot na skládku na vzdálenost do 3 m nebo s naložením na dopravní prostředek z krajníků nebo obrubníků stojatých</t>
  </si>
  <si>
    <t>-490025942</t>
  </si>
  <si>
    <t>2,0</t>
  </si>
  <si>
    <t>113204111</t>
  </si>
  <si>
    <t>Vytrhání obrub s vybouráním lože, s přemístěním hmot na skládku na vzdálenost do 3 m nebo s naložením na dopravní prostředek záhonových</t>
  </si>
  <si>
    <t>1144825967</t>
  </si>
  <si>
    <t>-407799472</t>
  </si>
  <si>
    <t>140,0</t>
  </si>
  <si>
    <t>-1503084240</t>
  </si>
  <si>
    <t>výkres D.3.5</t>
  </si>
  <si>
    <t>-1512868594</t>
  </si>
  <si>
    <t>11*1,10</t>
  </si>
  <si>
    <t>121101101</t>
  </si>
  <si>
    <t>Sejmutí ornice nebo lesní půdy s vodorovným přemístěním na hromady v místě upotřebení nebo na dočasné či trvalé skládky se složením, na vzdálenost do 50 m</t>
  </si>
  <si>
    <t>901755811</t>
  </si>
  <si>
    <t>1,0*1,1*0,2</t>
  </si>
  <si>
    <t>933816157</t>
  </si>
  <si>
    <t>(2+11)*2*0,5*1,10*1,86</t>
  </si>
  <si>
    <t>861529954</t>
  </si>
  <si>
    <t>280,41*1,10*0,6</t>
  </si>
  <si>
    <t>18250239</t>
  </si>
  <si>
    <t>448,78</t>
  </si>
  <si>
    <t>-185,071"odečet tř. 1 a 2</t>
  </si>
  <si>
    <t>280,41*1,10*0,1+280,41*0,35*0,1</t>
  </si>
  <si>
    <t>1009315105</t>
  </si>
  <si>
    <t>304,368*0,3 'Přepočtené koeficientem množství</t>
  </si>
  <si>
    <t>1188786561</t>
  </si>
  <si>
    <t>1039,95</t>
  </si>
  <si>
    <t>691448818</t>
  </si>
  <si>
    <t>1039,95 "dle pol. osazení</t>
  </si>
  <si>
    <t>-4499314</t>
  </si>
  <si>
    <t>(185,071+304,368)*0,5</t>
  </si>
  <si>
    <t>724336204</t>
  </si>
  <si>
    <t>66,35 "zemina pro zpětný zásyp rýhy</t>
  </si>
  <si>
    <t>277,81*1,1*0,25 "podkladní vrstvy komunikace pro provizorní povrch</t>
  </si>
  <si>
    <t>-1454712308</t>
  </si>
  <si>
    <t>185,071+304,368 "výkop</t>
  </si>
  <si>
    <t>-66,35 "zpětný zásyp zeminou z výkopu</t>
  </si>
  <si>
    <t>200616459</t>
  </si>
  <si>
    <t>66,35 "zeminou z výkopu</t>
  </si>
  <si>
    <t>259,66 "náhrada zeminou vhodnou ke zhut.,případně kam. drc. frakce 0-63</t>
  </si>
  <si>
    <t>2*2,1*1,9*1,8 "zasypání šachty AŠ 87, AŠ 30</t>
  </si>
  <si>
    <t>943945628</t>
  </si>
  <si>
    <t>259,66*2,0</t>
  </si>
  <si>
    <t>14,364*2,0</t>
  </si>
  <si>
    <t>1238224157</t>
  </si>
  <si>
    <t>-483202365</t>
  </si>
  <si>
    <t>74,38</t>
  </si>
  <si>
    <t>-1445732092</t>
  </si>
  <si>
    <t>74,38*2 'Přepočtené koeficientem množství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</si>
  <si>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</si>
  <si>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</si>
  <si>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-946099814</t>
  </si>
  <si>
    <t>1,0*2,0</t>
  </si>
  <si>
    <t>181301103</t>
  </si>
  <si>
    <t>Rozprostření a urovnání ornice v rovině nebo ve svahu sklonu do 1:5 při souvislé ploše do 500 m2, tl. vrstvy přes 150 do 200 mm</t>
  </si>
  <si>
    <t>-2549076</t>
  </si>
  <si>
    <t>1,0*1,1</t>
  </si>
  <si>
    <t>181411121</t>
  </si>
  <si>
    <t>Založení trávníku na půdě předem připravené plochy do 1000 m2 výsevem včetně utažení lučního v rovině nebo na svahu do 1:5</t>
  </si>
  <si>
    <t>1879044516</t>
  </si>
  <si>
    <t>2,0+1,1</t>
  </si>
  <si>
    <t>00572472</t>
  </si>
  <si>
    <t>osivo směs travní krajinná-rovinná</t>
  </si>
  <si>
    <t>kg</t>
  </si>
  <si>
    <t>-997371419</t>
  </si>
  <si>
    <t>3,1*0,02</t>
  </si>
  <si>
    <t>302375816</t>
  </si>
  <si>
    <t>-1549269021</t>
  </si>
  <si>
    <t>358325114</t>
  </si>
  <si>
    <t>Bourání šachty, stoky kompletní nebo vybourání otvorů průřezové plochy do 4 m2 ve stokách ze zdiva z železobetonu</t>
  </si>
  <si>
    <t>-621331990</t>
  </si>
  <si>
    <t>AŠ 88</t>
  </si>
  <si>
    <t>2*(0,6+0,1)*0,2*0,8</t>
  </si>
  <si>
    <t>AŠ 87</t>
  </si>
  <si>
    <t>(2,1*1,9)*0,2</t>
  </si>
  <si>
    <t>2*(2,1+1,5)*0,2*0,9</t>
  </si>
  <si>
    <t>2*0,5*0,2*1,5</t>
  </si>
  <si>
    <t>AŠ 31</t>
  </si>
  <si>
    <t>2*(0,6+0,1)*0,2*0,58</t>
  </si>
  <si>
    <t>AŠ30</t>
  </si>
  <si>
    <t>986089827</t>
  </si>
  <si>
    <t>46,27</t>
  </si>
  <si>
    <t>687262849</t>
  </si>
  <si>
    <t>1903468857</t>
  </si>
  <si>
    <t>518297778</t>
  </si>
  <si>
    <t>výkres D.6.5</t>
  </si>
  <si>
    <t>4*0,2*0,8*0,25 "OB 1</t>
  </si>
  <si>
    <t>1*0,25*0,3*0,3 "OB 2</t>
  </si>
  <si>
    <t>3*0,3*0,55*0,4 "OB 3</t>
  </si>
  <si>
    <t>564231111</t>
  </si>
  <si>
    <t>Podklad nebo podsyp ze štěrkopísku ŠP s rozprostřením, vlhčením a zhutněním, po zhutnění tl. 100 mm</t>
  </si>
  <si>
    <t>1378178924</t>
  </si>
  <si>
    <t>-842084179</t>
  </si>
  <si>
    <t>277,81*1,1</t>
  </si>
  <si>
    <t>dlažba</t>
  </si>
  <si>
    <t xml:space="preserve">1,6*1,1 "Drcené kamenivo d16/32 mm </t>
  </si>
  <si>
    <t xml:space="preserve">1,6*1,1 "Drcené kamenivo d8/16 mm </t>
  </si>
  <si>
    <t>564861111</t>
  </si>
  <si>
    <t>Podklad ze štěrkodrti ŠD s rozprostřením a zhutněním, po zhutnění tl. 200 mm</t>
  </si>
  <si>
    <t>755462146</t>
  </si>
  <si>
    <t>1,6*1,1</t>
  </si>
  <si>
    <t>-473306527</t>
  </si>
  <si>
    <t>564871116-R</t>
  </si>
  <si>
    <t>Podklad ze štěrkodrti ŠD s rozprostřením a zhutněním, po zhutnění tl. 340 mm</t>
  </si>
  <si>
    <t>-1429652828</t>
  </si>
  <si>
    <t>1,9*1,1</t>
  </si>
  <si>
    <t>752429123</t>
  </si>
  <si>
    <t>565136111</t>
  </si>
  <si>
    <t>Asfaltový beton vrstva podkladní ACP 22 (obalované kamenivo hrubozrnné - OKH) s rozprostřením a zhutněním v pruhu šířky do 3 m, po zhutnění tl. 50 mm</t>
  </si>
  <si>
    <t>-37865070</t>
  </si>
  <si>
    <t>573111112</t>
  </si>
  <si>
    <t>Postřik infiltrační PI z asfaltu silničního s posypem kamenivem, v množství 1,00 kg/m2</t>
  </si>
  <si>
    <t>-1787302416</t>
  </si>
  <si>
    <t>573211109</t>
  </si>
  <si>
    <t>Postřik spojovací PS bez posypu kamenivem z asfaltu silničního, v množství 0,50 kg/m2</t>
  </si>
  <si>
    <t>800401590</t>
  </si>
  <si>
    <t>1,9*(1,1+0,25+0,25) "místní asf</t>
  </si>
  <si>
    <t>577144111</t>
  </si>
  <si>
    <t>Asfaltový beton vrstva obrusná ACO 11 (ABS) s rozprostřením a se zhutněním z nemodifikovaného asfaltu v pruhu šířky do 3 m tř. I, po zhutnění tl. 50 mm</t>
  </si>
  <si>
    <t>2126731673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</si>
  <si>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</si>
  <si>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</si>
  <si>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-490606037</t>
  </si>
  <si>
    <t>z rozebrané dlažby</t>
  </si>
  <si>
    <t>796279243</t>
  </si>
  <si>
    <t>275,11</t>
  </si>
  <si>
    <t>-1196896771</t>
  </si>
  <si>
    <t>851261131</t>
  </si>
  <si>
    <t>Montáž potrubí z trub litinových tlakových hrdlových v otevřeném výkopu s integrovaným těsněním DN 100</t>
  </si>
  <si>
    <t>-1131429645</t>
  </si>
  <si>
    <t>16,28</t>
  </si>
  <si>
    <t>55253001100</t>
  </si>
  <si>
    <t>trouba vodovodní litinová hrdlová 6 m DN 100 mm</t>
  </si>
  <si>
    <t>-1093626569</t>
  </si>
  <si>
    <t>857242122</t>
  </si>
  <si>
    <t>Montáž litinových tvarovek na potrubí litinovém tlakovém jednoosých na potrubí z trub přírubových v otevřeném výkopu, kanálu nebo v šachtě DN 80</t>
  </si>
  <si>
    <t>-507137736</t>
  </si>
  <si>
    <t>2+2</t>
  </si>
  <si>
    <t>HWL.853008000016</t>
  </si>
  <si>
    <t>TVAROVKA OBLOUK 90° 80</t>
  </si>
  <si>
    <t>1753125559</t>
  </si>
  <si>
    <t>HWL.504908000016</t>
  </si>
  <si>
    <t>8/8 DÍRY KOLENO PATNÍ PŘÍRUBOVÉ 80 - 8/8 DÍRY</t>
  </si>
  <si>
    <t>-1142949902</t>
  </si>
  <si>
    <t>857243131</t>
  </si>
  <si>
    <t>Montáž litinových tvarovek na potrubí litinovém tlakovém odbočných na potrubí z trub hrdlových v otevřeném výkopu, kanálu nebo v šachtě s integrovaným těsněním DN 80</t>
  </si>
  <si>
    <t>-1306515762</t>
  </si>
  <si>
    <t>HWL.851008008016</t>
  </si>
  <si>
    <t>TVAROVKA T KUS 80-80</t>
  </si>
  <si>
    <t>1639264549</t>
  </si>
  <si>
    <t>857251141</t>
  </si>
  <si>
    <t>Montáž litinových tvarovek na potrubí litinovém tlakovém jednoosých na potrubí z trub hrdlových v otevřeném výkopu, kanálu nebo v šachtě s těsnícím nebo zámkovým spojem vnějšího průměru DE 90</t>
  </si>
  <si>
    <t>1732086615</t>
  </si>
  <si>
    <t>43009009016R</t>
  </si>
  <si>
    <t>originální spojka waga DN 80</t>
  </si>
  <si>
    <t>1648694336</t>
  </si>
  <si>
    <t>857251151</t>
  </si>
  <si>
    <t>Montáž litinových tvarovek na potrubí litinovém tlakovém jednoosých na potrubí z trub hrdlových v otevřeném výkopu, kanálu nebo v šachtě s přírubovým koncem vnějšího průměru DE 90</t>
  </si>
  <si>
    <t>53906396</t>
  </si>
  <si>
    <t>55251186</t>
  </si>
  <si>
    <t>tvarovka přírubová s hrdlem  E, PN 10-16, DN90/ příruba DN80</t>
  </si>
  <si>
    <t>-1601761952</t>
  </si>
  <si>
    <t>857261141</t>
  </si>
  <si>
    <t>Montáž litinových tvarovek na potrubí litinovém tlakovém jednoosých na potrubí z trub hrdlových v otevřeném výkopu, kanálu nebo v šachtě s těsnícím nebo zámkovým spojem vnějšího průměru DE 110</t>
  </si>
  <si>
    <t>1804879443</t>
  </si>
  <si>
    <t>43011011016</t>
  </si>
  <si>
    <t>originální spojka waga DN 100</t>
  </si>
  <si>
    <t>859631439</t>
  </si>
  <si>
    <t>857262122</t>
  </si>
  <si>
    <t>Montáž litinových tvarovek na potrubí litinovém tlakovém jednoosých na potrubí z trub přírubových v otevřeném výkopu, kanálu nebo v šachtě DN 100</t>
  </si>
  <si>
    <t>-2129438600</t>
  </si>
  <si>
    <t>2+3+1+1+5</t>
  </si>
  <si>
    <t>853010000016</t>
  </si>
  <si>
    <t>TVAROVKA OBLOUK 90° 100</t>
  </si>
  <si>
    <t>1124871250</t>
  </si>
  <si>
    <t>HWL.855010008016</t>
  </si>
  <si>
    <t>TVAROVKA REDUKČNÍ FFR 100-80</t>
  </si>
  <si>
    <t>249630974</t>
  </si>
  <si>
    <t>HWL.850010060016</t>
  </si>
  <si>
    <t>TVAROVKA FF KUS 100/600</t>
  </si>
  <si>
    <t>1467953188</t>
  </si>
  <si>
    <t>HWL.850010080016</t>
  </si>
  <si>
    <t>TVAROVKA FF KUS 100/800</t>
  </si>
  <si>
    <t>-418833830</t>
  </si>
  <si>
    <t>HWL.850010000016</t>
  </si>
  <si>
    <t>TVAROVKA FF KUS 100/1000</t>
  </si>
  <si>
    <t>-406270572</t>
  </si>
  <si>
    <t>857263131</t>
  </si>
  <si>
    <t>Montáž litinových tvarovek na potrubí litinovém tlakovém odbočných na potrubí z trub hrdlových v otevřeném výkopu, kanálu nebo v šachtě s integrovaným těsněním DN 100</t>
  </si>
  <si>
    <t>-1806458080</t>
  </si>
  <si>
    <t>HWL.852010000016</t>
  </si>
  <si>
    <t>TVAROVKY TT KUS 100 L=400</t>
  </si>
  <si>
    <t>-45501137</t>
  </si>
  <si>
    <t>-1939935244</t>
  </si>
  <si>
    <t>34,0</t>
  </si>
  <si>
    <t>2054715851</t>
  </si>
  <si>
    <t>-562452482</t>
  </si>
  <si>
    <t>17*1,0</t>
  </si>
  <si>
    <t>72</t>
  </si>
  <si>
    <t>-1288470608</t>
  </si>
  <si>
    <t>73</t>
  </si>
  <si>
    <t>-1792399391</t>
  </si>
  <si>
    <t>74</t>
  </si>
  <si>
    <t>1764809276</t>
  </si>
  <si>
    <t>939183401</t>
  </si>
  <si>
    <t>76</t>
  </si>
  <si>
    <t>704224361</t>
  </si>
  <si>
    <t>77</t>
  </si>
  <si>
    <t>-1561685813</t>
  </si>
  <si>
    <t>78</t>
  </si>
  <si>
    <t>459145115</t>
  </si>
  <si>
    <t>79</t>
  </si>
  <si>
    <t>766901223</t>
  </si>
  <si>
    <t>80</t>
  </si>
  <si>
    <t>891241222</t>
  </si>
  <si>
    <t>Montáž vodovodních armatur na potrubí šoupátek nebo klapek uzavíracích v šachtách s ručním kolečkem DN 80</t>
  </si>
  <si>
    <t>-1932067642</t>
  </si>
  <si>
    <t>81</t>
  </si>
  <si>
    <t>400108000016</t>
  </si>
  <si>
    <t>ŠOUPĚ PŘÍRUBOVÉ KRÁTKÉ E1 CZ 80</t>
  </si>
  <si>
    <t>-147517981</t>
  </si>
  <si>
    <t>82</t>
  </si>
  <si>
    <t>80008000000</t>
  </si>
  <si>
    <t>KOLO RUČNÍ  65-80</t>
  </si>
  <si>
    <t>710505347</t>
  </si>
  <si>
    <t>83</t>
  </si>
  <si>
    <t>891241821-R</t>
  </si>
  <si>
    <t>Demontáž vodovodních armatur na potrubí šoupátek nebo klapek uzavíracích v šachtách DN 80</t>
  </si>
  <si>
    <t>-862503890</t>
  </si>
  <si>
    <t>84</t>
  </si>
  <si>
    <t>891247111</t>
  </si>
  <si>
    <t>Montáž vodovodních armatur na potrubí hydrantů podzemních (bez osazení poklopů) DN 80</t>
  </si>
  <si>
    <t>-2143206914</t>
  </si>
  <si>
    <t>85</t>
  </si>
  <si>
    <t>42273589</t>
  </si>
  <si>
    <t>hydrant podzemní DN80 PN16 jednoduchý uzávěr, krycí hloubka 1000 mm</t>
  </si>
  <si>
    <t>1913136509</t>
  </si>
  <si>
    <t>86</t>
  </si>
  <si>
    <t>87</t>
  </si>
  <si>
    <t>-412645027</t>
  </si>
  <si>
    <t>88</t>
  </si>
  <si>
    <t>891261222</t>
  </si>
  <si>
    <t>Montáž vodovodních armatur na potrubí šoupátek nebo klapek uzavíracích v šachtách s ručním kolečkem DN 100</t>
  </si>
  <si>
    <t>-650136301</t>
  </si>
  <si>
    <t>89</t>
  </si>
  <si>
    <t>400110000016</t>
  </si>
  <si>
    <t>ŠOUPĚ PŘÍRUBOVÉ KRÁTKÉ E1 CZ 100</t>
  </si>
  <si>
    <t>1700436807</t>
  </si>
  <si>
    <t>90</t>
  </si>
  <si>
    <t>80010000000</t>
  </si>
  <si>
    <t>KOLO RUČNÍ  100</t>
  </si>
  <si>
    <t>2095137582</t>
  </si>
  <si>
    <t>91</t>
  </si>
  <si>
    <t>-1869331314</t>
  </si>
  <si>
    <t>92</t>
  </si>
  <si>
    <t>892271111</t>
  </si>
  <si>
    <t>Tlakové zkoušky vodou na potrubí DN 100 nebo 125</t>
  </si>
  <si>
    <t>1635508116</t>
  </si>
  <si>
    <t>93</t>
  </si>
  <si>
    <t>-1964330485</t>
  </si>
  <si>
    <t>275,11+16,28</t>
  </si>
  <si>
    <t>94</t>
  </si>
  <si>
    <t>1900803699</t>
  </si>
  <si>
    <t>95</t>
  </si>
  <si>
    <t>894302171</t>
  </si>
  <si>
    <t>Ostatní konstrukce na trubním vedení ze železového betonu stěny šachet tloušťky přes 200 mm ze železového betonu bez zvýšených nároků na prostředí tř. C 30/37</t>
  </si>
  <si>
    <t>203610916</t>
  </si>
  <si>
    <t>2*(0,6+1,0)*0,2*0,8</t>
  </si>
  <si>
    <t>2*(0,6+1,0)*0,2*0,58</t>
  </si>
  <si>
    <t>96</t>
  </si>
  <si>
    <t>894302193</t>
  </si>
  <si>
    <t>Ostatní konstrukce na trubním vedení ze železového betonu stěny šachet tloušťky přes 200 mm Příplatek k ceně za tloušťku stěny do 200 mm</t>
  </si>
  <si>
    <t>-820772442</t>
  </si>
  <si>
    <t>97</t>
  </si>
  <si>
    <t>894502201</t>
  </si>
  <si>
    <t>Bednění konstrukcí na trubním vedení stěn šachet pravoúhlých nebo čtyř a vícehranných oboustranné</t>
  </si>
  <si>
    <t>1220275252</t>
  </si>
  <si>
    <t>4*0,6*0,8</t>
  </si>
  <si>
    <t>4*1,0*0,8</t>
  </si>
  <si>
    <t>4*0,6*0,58</t>
  </si>
  <si>
    <t>4*1,0*0,58</t>
  </si>
  <si>
    <t>98</t>
  </si>
  <si>
    <t>894608211</t>
  </si>
  <si>
    <t>Výztuž šachet ze svařovaných sítí typu Kari</t>
  </si>
  <si>
    <t>-1007091939</t>
  </si>
  <si>
    <t>Poznámka k položce:
ztratné 20%
hmotnost 4,44 kg/m2</t>
  </si>
  <si>
    <t>4*0,8*0,8*0,00444*1,2</t>
  </si>
  <si>
    <t>4*0,8*0,58*0,00444*1,2</t>
  </si>
  <si>
    <t>99</t>
  </si>
  <si>
    <t>899102113</t>
  </si>
  <si>
    <t>Osazení poklopů litinových a ocelových bez rámů hmotnosti jednotlivě přes 50 kg do 100 kg</t>
  </si>
  <si>
    <t>2040755344</t>
  </si>
  <si>
    <t>1 "AŠ 88, demontovaný poklop</t>
  </si>
  <si>
    <t>1 "AŠ 31, poklop dodá VAK MB</t>
  </si>
  <si>
    <t>100</t>
  </si>
  <si>
    <t>549589144</t>
  </si>
  <si>
    <t>1 "AŠ 88</t>
  </si>
  <si>
    <t>1 "AŠ 87</t>
  </si>
  <si>
    <t>1 "AŠ 31</t>
  </si>
  <si>
    <t>101</t>
  </si>
  <si>
    <t>-133670426</t>
  </si>
  <si>
    <t>102</t>
  </si>
  <si>
    <t>-1848520894</t>
  </si>
  <si>
    <t>103</t>
  </si>
  <si>
    <t>1505242271</t>
  </si>
  <si>
    <t>104</t>
  </si>
  <si>
    <t>-1383387563</t>
  </si>
  <si>
    <t>5 "AŠ 88</t>
  </si>
  <si>
    <t>5 "AŠ 31</t>
  </si>
  <si>
    <t>105</t>
  </si>
  <si>
    <t>-103493241</t>
  </si>
  <si>
    <t>106</t>
  </si>
  <si>
    <t>578994255</t>
  </si>
  <si>
    <t>107</t>
  </si>
  <si>
    <t>899913111-R</t>
  </si>
  <si>
    <t>Příplatek za nerezové šrouby a bandáže přírubových spojů DN 100</t>
  </si>
  <si>
    <t>1882673774</t>
  </si>
  <si>
    <t>108</t>
  </si>
  <si>
    <t>-15064386</t>
  </si>
  <si>
    <t>109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</si>
  <si>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</si>
  <si>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</si>
  <si>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-713668359</t>
  </si>
  <si>
    <t>110</t>
  </si>
  <si>
    <t>697930016</t>
  </si>
  <si>
    <t>2*1,9+1,1</t>
  </si>
  <si>
    <t>111</t>
  </si>
  <si>
    <t>2039293923</t>
  </si>
  <si>
    <t>112</t>
  </si>
  <si>
    <t>-1697095897</t>
  </si>
  <si>
    <t>2*277,81+2*1,1</t>
  </si>
  <si>
    <t>113</t>
  </si>
  <si>
    <t>938902122</t>
  </si>
  <si>
    <t>Čištění nádrží, ploch dřevěných nebo betonových konstrukcí, potrubí ploch betonových konstrukcí tlakovou vodou</t>
  </si>
  <si>
    <t>-399218244</t>
  </si>
  <si>
    <t>1,9*1,5 "AŠ 30</t>
  </si>
  <si>
    <t>114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</si>
  <si>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</si>
  <si>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</si>
  <si>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-2052696284</t>
  </si>
  <si>
    <t>115</t>
  </si>
  <si>
    <t>1804622048</t>
  </si>
  <si>
    <t>116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</si>
  <si>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</si>
  <si>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</si>
  <si>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-1852748843</t>
  </si>
  <si>
    <t>117</t>
  </si>
  <si>
    <t>-360178845</t>
  </si>
  <si>
    <t>118</t>
  </si>
  <si>
    <t>-2077322408</t>
  </si>
  <si>
    <t>119</t>
  </si>
  <si>
    <t>750560284</t>
  </si>
  <si>
    <t>120</t>
  </si>
  <si>
    <t>-223898816</t>
  </si>
  <si>
    <t>306,541*0,384*0,384 "dle položky frézování živičného krytu tl. 150 mm</t>
  </si>
  <si>
    <t>5,174*2,2 "dle položky bourání šachty</t>
  </si>
  <si>
    <t>121</t>
  </si>
  <si>
    <t>1060965184</t>
  </si>
  <si>
    <t>122</t>
  </si>
  <si>
    <t>678392388</t>
  </si>
  <si>
    <t>123</t>
  </si>
  <si>
    <t>-1507751421</t>
  </si>
  <si>
    <t>124</t>
  </si>
  <si>
    <t>1984645551</t>
  </si>
  <si>
    <t>275,0</t>
  </si>
  <si>
    <t>125</t>
  </si>
  <si>
    <t>-276508303</t>
  </si>
  <si>
    <t>150,0</t>
  </si>
  <si>
    <t>126</t>
  </si>
  <si>
    <t>-1220253172</t>
  </si>
  <si>
    <t>127</t>
  </si>
  <si>
    <t>169970815</t>
  </si>
  <si>
    <t>128</t>
  </si>
  <si>
    <t>614293415</t>
  </si>
  <si>
    <t xml:space="preserve">(např. příruba DN100 s vnitřném závitem 2"+ vložka PE/mosaz 2"/63 ) včetně prací na přerušení stávajícího potrubí </t>
  </si>
  <si>
    <t>129</t>
  </si>
  <si>
    <t>-390922053</t>
  </si>
  <si>
    <t>130</t>
  </si>
  <si>
    <t>570854452</t>
  </si>
  <si>
    <t>131</t>
  </si>
  <si>
    <t>-909663341</t>
  </si>
  <si>
    <t>19,0</t>
  </si>
  <si>
    <t>4 - SO 04 Ulice Podzámecká</t>
  </si>
  <si>
    <t>4.1 - SO 4.1 Stoka A</t>
  </si>
  <si>
    <t>PSV - Práce a dodávky PSV</t>
  </si>
  <si>
    <t xml:space="preserve">    711 - Izolace proti vodě, vlhkosti a plynům</t>
  </si>
  <si>
    <t xml:space="preserve">    715 - Izolace proti chemickým vlivům</t>
  </si>
  <si>
    <t>-704093277</t>
  </si>
  <si>
    <t>81,14*1,63 "místní asf</t>
  </si>
  <si>
    <t>(157,14-81,14)*1,48"místní asf</t>
  </si>
  <si>
    <t>35,0*1,1"místní asf</t>
  </si>
  <si>
    <t>472833904</t>
  </si>
  <si>
    <t>10,7*(0,25+0,25)</t>
  </si>
  <si>
    <t>-819300048</t>
  </si>
  <si>
    <t>7*2,0 "u chodníku</t>
  </si>
  <si>
    <t>-1204734855</t>
  </si>
  <si>
    <t>1809718075</t>
  </si>
  <si>
    <t>výkres D.2.2</t>
  </si>
  <si>
    <t>2*1,63</t>
  </si>
  <si>
    <t>1*1,48</t>
  </si>
  <si>
    <t>7*1,1</t>
  </si>
  <si>
    <t>1700068443</t>
  </si>
  <si>
    <t>7*1,63</t>
  </si>
  <si>
    <t>1316950172</t>
  </si>
  <si>
    <t>(2+7)*2*0,5*1,63*3,59</t>
  </si>
  <si>
    <t>(1+1)*2*0,5*1,48*3,59</t>
  </si>
  <si>
    <t>(7+5)*2*0,5*1,1*2,0</t>
  </si>
  <si>
    <t>-1264702766</t>
  </si>
  <si>
    <t>81,14*1,63*0,6</t>
  </si>
  <si>
    <t>(157,14-81,14)*1,48*0,6</t>
  </si>
  <si>
    <t>35,0*1,1*0,6</t>
  </si>
  <si>
    <t>-4132274</t>
  </si>
  <si>
    <t>81,14*1,63*2,0</t>
  </si>
  <si>
    <t>(157,14-81,14)*1,48*2,0</t>
  </si>
  <si>
    <t>35,0*1,1*1,0</t>
  </si>
  <si>
    <t>35,0*1,1*0,1+35,0*0,35*0,1</t>
  </si>
  <si>
    <t>906671650</t>
  </si>
  <si>
    <t>533,051*0,3 'Přepočtené koeficientem množství</t>
  </si>
  <si>
    <t>90280426</t>
  </si>
  <si>
    <t>907,18</t>
  </si>
  <si>
    <t>-(169,943+533,051) "odečet tř. 1 -3</t>
  </si>
  <si>
    <t>81,14*1,63*0,1+81,14*0,35*0,1</t>
  </si>
  <si>
    <t>(157,14-81,14)*1,48*0,1+(157,14-81,14)*0,35*0,1</t>
  </si>
  <si>
    <t>-411491865</t>
  </si>
  <si>
    <t>Poznámka k položce:
Příplatek 30%</t>
  </si>
  <si>
    <t>234,16*0,3 'Přepočtené koeficientem množství</t>
  </si>
  <si>
    <t>1958956109</t>
  </si>
  <si>
    <t>147,0</t>
  </si>
  <si>
    <t>1232902708</t>
  </si>
  <si>
    <t>314,72</t>
  </si>
  <si>
    <t>151811142</t>
  </si>
  <si>
    <t>Zřízení pažicích boxů pro pažení a rozepření stěn rýh podzemního vedení hloubka výkopu přes 4 do 6 m, šířka přes 1,2 do 2,5 m</t>
  </si>
  <si>
    <t>-1759494353</t>
  </si>
  <si>
    <t>811,99</t>
  </si>
  <si>
    <t>301338326</t>
  </si>
  <si>
    <t>147,0 "dle pol. osazení</t>
  </si>
  <si>
    <t>-1288893589</t>
  </si>
  <si>
    <t>314,72 "dle pol. osazení</t>
  </si>
  <si>
    <t>Odstranění pažicích boxů pro pažení a rozepření stěn rýh podzemního vedení hloubka výkopu přes 4 do 6 m, šířka přes 1,2 do 2,5 m</t>
  </si>
  <si>
    <t>1115153789</t>
  </si>
  <si>
    <t>811,99 "dle pol. osazení</t>
  </si>
  <si>
    <t>2035996595</t>
  </si>
  <si>
    <t>Poznámka k položce:
Procento svislého podílu dle úvodu ceníku 001 zemní práce kapitola 8 
- v množství výkopku rýhy přes 100  m3 55 % z celkového výkopku</t>
  </si>
  <si>
    <t>(1169,943+533,051+234,16)*0,55</t>
  </si>
  <si>
    <t>1507636417</t>
  </si>
  <si>
    <t>121,21 "zemina pro zpětný zásyp rýhy</t>
  </si>
  <si>
    <t>81,14*1,63*0,25 "místní asf</t>
  </si>
  <si>
    <t>(157,14-81,14)*1,48*0,25"místní asf</t>
  </si>
  <si>
    <t>35,0*1,1*0,25"místní asf</t>
  </si>
  <si>
    <t>-791804558</t>
  </si>
  <si>
    <t>1169,943+533,051+234,16 "výkop</t>
  </si>
  <si>
    <t>-121,21 "zpětný zásyp zeminou z výkopu</t>
  </si>
  <si>
    <t>-375550004</t>
  </si>
  <si>
    <t>121,21 "zeminou z výkopu</t>
  </si>
  <si>
    <t>484,83 "náhrada zeminou vhodnou ke zhut.,případně kam. drc. frakce 0-63</t>
  </si>
  <si>
    <t>-358002485</t>
  </si>
  <si>
    <t>484,83*2,0</t>
  </si>
  <si>
    <t>-1021196786</t>
  </si>
  <si>
    <t>-528422415</t>
  </si>
  <si>
    <t>190,42</t>
  </si>
  <si>
    <t>-28,162 "sedlové lože</t>
  </si>
  <si>
    <t>1,0*1,63*(0,67+0,3)</t>
  </si>
  <si>
    <t>-1,0*PI*0,335*0,335</t>
  </si>
  <si>
    <t>-1195084326</t>
  </si>
  <si>
    <t>163,486*2 'Přepočtené koeficientem množství</t>
  </si>
  <si>
    <t>1516845637</t>
  </si>
  <si>
    <t>-1711333455</t>
  </si>
  <si>
    <t>157,14+35,0</t>
  </si>
  <si>
    <t>130687996</t>
  </si>
  <si>
    <t>(PI*(18,65+22,5)*(0,29*0,29-0,25*0,25)) "KT DN500</t>
  </si>
  <si>
    <t>(PI*58,0*(0,28*0,28-0,2*0,2)) "BET DN 400</t>
  </si>
  <si>
    <t>(PI*57,8*(0,24*0,24-0,2*0,2)) "KT DN 400</t>
  </si>
  <si>
    <t>šachty</t>
  </si>
  <si>
    <t>(PI*3,3*(0,62*0,62-0,5*0,5))+PI*0,62*0,62*0,3</t>
  </si>
  <si>
    <t>(PI*0,6*(0,62*0,62-0,5*0,5))</t>
  </si>
  <si>
    <t>2*(2,0+1,0)*0,3*2,6+2*2,6*1,3*0,3</t>
  </si>
  <si>
    <t>2*(2,0+1,0)*0,3*3,38+2*2,6*1,3*0,3+0,8*0,8*0,2*3,38</t>
  </si>
  <si>
    <t>2*(2,0+1,0)*0,3*4,54+2*2,6*1,3*0,3+0,8*0,8*0,2*4,54</t>
  </si>
  <si>
    <t>-312952440</t>
  </si>
  <si>
    <t>1047120692</t>
  </si>
  <si>
    <t>3*0,75*1,63*0,1</t>
  </si>
  <si>
    <t>4*0,75*1,48*0,1</t>
  </si>
  <si>
    <t>1,0*1,63*0,1</t>
  </si>
  <si>
    <t>pod potrubí přípojek</t>
  </si>
  <si>
    <t>35,0*1,1*0,1</t>
  </si>
  <si>
    <t>-866570674</t>
  </si>
  <si>
    <t>1+2+2+1</t>
  </si>
  <si>
    <t>-2055233611</t>
  </si>
  <si>
    <t>-1184582494</t>
  </si>
  <si>
    <t>1372478089</t>
  </si>
  <si>
    <t>-1383434658</t>
  </si>
  <si>
    <t>452112121</t>
  </si>
  <si>
    <t>Osazení betonových dílců prstenců nebo rámů pod poklopy a mříže, výšky přes 100 do 200 mm</t>
  </si>
  <si>
    <t>1102668568</t>
  </si>
  <si>
    <t>592240132</t>
  </si>
  <si>
    <t>prstenec betonový vyrovnávací ke krytu šachty 62,5x12x12 cm</t>
  </si>
  <si>
    <t>1816361038</t>
  </si>
  <si>
    <t>-1620968152</t>
  </si>
  <si>
    <t>23,65 "dle tabulky kubatur</t>
  </si>
  <si>
    <t>6*PI*0,8*0,8*0,1</t>
  </si>
  <si>
    <t>-1070516036</t>
  </si>
  <si>
    <t>(81,14-(4*1,0+6*0,75))*(0,687+0,25+0,25)*0,18</t>
  </si>
  <si>
    <t>((157,14-81,14)-(2*1,0+4*0,75))*(0,687+0,25+0,25)*0,15</t>
  </si>
  <si>
    <t>1944869965</t>
  </si>
  <si>
    <t>1118840944</t>
  </si>
  <si>
    <t>268811753</t>
  </si>
  <si>
    <t>10,7*1,63 "místní asf</t>
  </si>
  <si>
    <t>-811867450</t>
  </si>
  <si>
    <t>-308587176</t>
  </si>
  <si>
    <t>1065417639</t>
  </si>
  <si>
    <t>1157668771</t>
  </si>
  <si>
    <t>10,7*(1,63+0,25+0,25) "místní asf</t>
  </si>
  <si>
    <t>1892464677</t>
  </si>
  <si>
    <t>812422121</t>
  </si>
  <si>
    <t>Montáž potrubí z trub betonových hrdlových v otevřeném výkopu ve sklonu do 20 % z trub těsněných pryžovými kroužky DN 500</t>
  </si>
  <si>
    <t>1852824405</t>
  </si>
  <si>
    <t>59223007</t>
  </si>
  <si>
    <t>trouba betonová vibrolisovaná s integrovaným spojem D 50x250 cm</t>
  </si>
  <si>
    <t>152627532</t>
  </si>
  <si>
    <t>812422121-R</t>
  </si>
  <si>
    <t>-582218716</t>
  </si>
  <si>
    <t>-1443575958</t>
  </si>
  <si>
    <t>5*2,0</t>
  </si>
  <si>
    <t>7*5,0</t>
  </si>
  <si>
    <t>1288592032</t>
  </si>
  <si>
    <t>1463285000</t>
  </si>
  <si>
    <t>-198999269</t>
  </si>
  <si>
    <t>66,84</t>
  </si>
  <si>
    <t>-350447825</t>
  </si>
  <si>
    <t>64,84-(2*2*0,75)</t>
  </si>
  <si>
    <t>426768664</t>
  </si>
  <si>
    <t>1700988788</t>
  </si>
  <si>
    <t>-1278002487</t>
  </si>
  <si>
    <t>16+16+16</t>
  </si>
  <si>
    <t>-661209404</t>
  </si>
  <si>
    <t>-1000116596</t>
  </si>
  <si>
    <t>1872293322</t>
  </si>
  <si>
    <t>515715234</t>
  </si>
  <si>
    <t>-517033451</t>
  </si>
  <si>
    <t>-1209822149</t>
  </si>
  <si>
    <t>894201161-R</t>
  </si>
  <si>
    <t>Ostatní konstrukce na trubním vedení z železobetonu dno šachet tloušťky přes 200 mm z betonu se zvýšenými nároky na prostředí tř. C 30/37</t>
  </si>
  <si>
    <t>-493180390</t>
  </si>
  <si>
    <t>výkres D.4.2.c</t>
  </si>
  <si>
    <t>1,4*1,4*0,1</t>
  </si>
  <si>
    <t>894201193</t>
  </si>
  <si>
    <t>Ostatní konstrukce na trubním vedení z železobetonu dno šachet tloušťky přes 200 mm Příplatek k ceně za tloušťku dna do 200 mm</t>
  </si>
  <si>
    <t>-399508195</t>
  </si>
  <si>
    <t>894204161-R</t>
  </si>
  <si>
    <t>Ostatní konstrukce na trubním vedení z prostého betonu žlaby šachet z prostého betonu tř. C 30/37, průřezu o poloměru do 500 mm</t>
  </si>
  <si>
    <t>-867452820</t>
  </si>
  <si>
    <t>1,0*1,0*0,3</t>
  </si>
  <si>
    <t>-PI*0,15*0,15*1,0/2</t>
  </si>
  <si>
    <t>894302162</t>
  </si>
  <si>
    <t>Ostatní konstrukce na trubním vedení ze železového betonu stěny šachet tloušťky přes 200 mm ze železového betonu se zvýšenými nároky na prostředí tř. C 30/37</t>
  </si>
  <si>
    <t>-381495274</t>
  </si>
  <si>
    <t>2*1,0*0,2*1,0</t>
  </si>
  <si>
    <t>2*1,4*0,2*1,0</t>
  </si>
  <si>
    <t>-393573958</t>
  </si>
  <si>
    <t>-928637230</t>
  </si>
  <si>
    <t>2+4+7</t>
  </si>
  <si>
    <t>2+1</t>
  </si>
  <si>
    <t>-886760456</t>
  </si>
  <si>
    <t>-1460892081</t>
  </si>
  <si>
    <t>1421592610</t>
  </si>
  <si>
    <t>1553643742</t>
  </si>
  <si>
    <t>1+5</t>
  </si>
  <si>
    <t>-1281311538</t>
  </si>
  <si>
    <t>5921121651</t>
  </si>
  <si>
    <t>TZK-Q.1 120-100/25 typ Q.1 1470/1000/250</t>
  </si>
  <si>
    <t>1187450282</t>
  </si>
  <si>
    <t>-2000494624</t>
  </si>
  <si>
    <t>1+1+2+1</t>
  </si>
  <si>
    <t>-1683036722</t>
  </si>
  <si>
    <t>5921135601</t>
  </si>
  <si>
    <t>TBZ-Q.1 120/120 KOM V max. 80   NOVINKA  1200/1200 x max.800</t>
  </si>
  <si>
    <t>1786713259</t>
  </si>
  <si>
    <t>114572049</t>
  </si>
  <si>
    <t>5922434812</t>
  </si>
  <si>
    <t>těsnění elastomerové pro spojení šachetních dílů DN 1200</t>
  </si>
  <si>
    <t>-2064809087</t>
  </si>
  <si>
    <t>894414211</t>
  </si>
  <si>
    <t>Osazení železobetonových dílců pro šachty desek zákrytových</t>
  </si>
  <si>
    <t>-842170496</t>
  </si>
  <si>
    <t>výkres D.2,4.c</t>
  </si>
  <si>
    <t>592243151</t>
  </si>
  <si>
    <t xml:space="preserve">deska betonová zákrytová čtvercová atypická 100x100x27, otvor DN 600_x000D_
</t>
  </si>
  <si>
    <t>2111753639</t>
  </si>
  <si>
    <t>2141159050</t>
  </si>
  <si>
    <t>4*1,4*1,25</t>
  </si>
  <si>
    <t>4*1,0*1,15</t>
  </si>
  <si>
    <t>-1935908830</t>
  </si>
  <si>
    <t>2*1,4*1,1*1,2*0,00444</t>
  </si>
  <si>
    <t>2*1,4*1,125*1,2*0,00444</t>
  </si>
  <si>
    <t>2*1,0*1,25*1,2*0,00444</t>
  </si>
  <si>
    <t>-1932188186</t>
  </si>
  <si>
    <t>853280479</t>
  </si>
  <si>
    <t>5+1</t>
  </si>
  <si>
    <t>-2078285716</t>
  </si>
  <si>
    <t>629829217</t>
  </si>
  <si>
    <t>-2116589390</t>
  </si>
  <si>
    <t>zaslepení potrubí pro vyplnění cementopopílkovou směsí</t>
  </si>
  <si>
    <t>9*0,1</t>
  </si>
  <si>
    <t>1074594026</t>
  </si>
  <si>
    <t>218970894</t>
  </si>
  <si>
    <t>14,0</t>
  </si>
  <si>
    <t>-1132751388</t>
  </si>
  <si>
    <t>2*157,14+1,63+1,48</t>
  </si>
  <si>
    <t>2*35,0+7*1,1</t>
  </si>
  <si>
    <t>1722784239</t>
  </si>
  <si>
    <t>-1829257197</t>
  </si>
  <si>
    <t>1017560145</t>
  </si>
  <si>
    <t>15*0,04</t>
  </si>
  <si>
    <t>-1708067247</t>
  </si>
  <si>
    <t>-485637258</t>
  </si>
  <si>
    <t>288,588*0,384 "dle položky frézování živičného krytu tl. 150 mm</t>
  </si>
  <si>
    <t>41,028*2,2 "dle položky bourání šachet</t>
  </si>
  <si>
    <t>-773424004</t>
  </si>
  <si>
    <t>PSV</t>
  </si>
  <si>
    <t>Práce a dodávky PSV</t>
  </si>
  <si>
    <t>711</t>
  </si>
  <si>
    <t>Izolace proti vodě, vlhkosti a plynům</t>
  </si>
  <si>
    <t>711491175</t>
  </si>
  <si>
    <t>Provedení izolace proti povrchové a podpovrchové tlakové vodě ostatní na ploše vodorovné V připevnění izolace kotvicími pásky</t>
  </si>
  <si>
    <t>-1596795102</t>
  </si>
  <si>
    <t>4*1,2</t>
  </si>
  <si>
    <t>PI*0,58</t>
  </si>
  <si>
    <t>2*PI*0,69</t>
  </si>
  <si>
    <t>PI*0,67</t>
  </si>
  <si>
    <t>273239600</t>
  </si>
  <si>
    <t>pás těsnící vodou bobtnající</t>
  </si>
  <si>
    <t>1183473819</t>
  </si>
  <si>
    <t>Poznámka k položce:
ztratné 10%</t>
  </si>
  <si>
    <t>13,062*1,1</t>
  </si>
  <si>
    <t>998711101</t>
  </si>
  <si>
    <t>Přesun hmot pro izolace proti vodě, vlhkosti a plynům stanovený z hmotnosti přesunovaného materiálu vodorovná dopravní vzdálenost do 50 m v objektech výšky do 6 m</t>
  </si>
  <si>
    <t>1301423074</t>
  </si>
  <si>
    <t>715</t>
  </si>
  <si>
    <t>Izolace proti chemickým vlivům</t>
  </si>
  <si>
    <t>715174012</t>
  </si>
  <si>
    <t>Provedení izolace stavebních konstrukcí speciální obklady nádrží, kanálů nebo šachet do tmelů, s úpravou spár čedičovými tl. 25 až 40 mm</t>
  </si>
  <si>
    <t>1103347930</t>
  </si>
  <si>
    <t>obklad dna š 22665</t>
  </si>
  <si>
    <t>PI*0,6*1,0/2</t>
  </si>
  <si>
    <t>PI*0,5*1,0/2</t>
  </si>
  <si>
    <t>4*0,06</t>
  </si>
  <si>
    <t>63231010</t>
  </si>
  <si>
    <t>žlaby z taveného čediče poloviční l 500mm tl 20mm D 500mm</t>
  </si>
  <si>
    <t>2120356008</t>
  </si>
  <si>
    <t>63231010-R</t>
  </si>
  <si>
    <t>žlaby z taveného čediče poloviční l 500mm tl 20mm D 600mm</t>
  </si>
  <si>
    <t>639268301</t>
  </si>
  <si>
    <t>59715006</t>
  </si>
  <si>
    <t>deska stoková glazovaná 500/200/25mm</t>
  </si>
  <si>
    <t>-80264940</t>
  </si>
  <si>
    <t>998715101</t>
  </si>
  <si>
    <t>Přesun hmot tonážní pro izolace proti chemickým vlivům v objektech v do 6 m</t>
  </si>
  <si>
    <t>-1566119090</t>
  </si>
  <si>
    <t>-2100738401</t>
  </si>
  <si>
    <t>21,8*PI*0,25*0,25</t>
  </si>
  <si>
    <t>127,9*PI*0,15*0,15</t>
  </si>
  <si>
    <t>2*3,5*PI*0,1*0,1</t>
  </si>
  <si>
    <t>4.2 - SO 4.2 Lokální opravy kanalizačních řadů</t>
  </si>
  <si>
    <t>-1759518547</t>
  </si>
  <si>
    <t>173998615</t>
  </si>
  <si>
    <t>výkres D.4.2.e</t>
  </si>
  <si>
    <t>-642094112</t>
  </si>
  <si>
    <t>-72194119</t>
  </si>
  <si>
    <t>10 "K36</t>
  </si>
  <si>
    <t>1379438726</t>
  </si>
  <si>
    <t>K 36</t>
  </si>
  <si>
    <t xml:space="preserve">PI*0,6*1,0 </t>
  </si>
  <si>
    <t>4*1,0*3,9</t>
  </si>
  <si>
    <t>692625682</t>
  </si>
  <si>
    <t>883655225</t>
  </si>
  <si>
    <t>1649041149</t>
  </si>
  <si>
    <t>998271311</t>
  </si>
  <si>
    <t>Přesun hmot pro kanalizace (stoky) hloubené monolitické z betonu nebo železobetonu ve štole dopravní vzdálenost do 50 m</t>
  </si>
  <si>
    <t>-1580158039</t>
  </si>
  <si>
    <t>1452633330</t>
  </si>
  <si>
    <t>81805349</t>
  </si>
  <si>
    <t>4.3 - SO 4.3 Vodovodní řad 4</t>
  </si>
  <si>
    <t>-566026433</t>
  </si>
  <si>
    <t>152,82*1,1"místní asf</t>
  </si>
  <si>
    <t>-583439323</t>
  </si>
  <si>
    <t>152,82*1,1 "místní asf</t>
  </si>
  <si>
    <t>5,1*(0,25+0,25)</t>
  </si>
  <si>
    <t>-118776576</t>
  </si>
  <si>
    <t>1431701993</t>
  </si>
  <si>
    <t>výkres D.3.2</t>
  </si>
  <si>
    <t>532658872</t>
  </si>
  <si>
    <t>8*1,10</t>
  </si>
  <si>
    <t>-173546062</t>
  </si>
  <si>
    <t>(1+8)*2*0,5*1,10*1,87</t>
  </si>
  <si>
    <t>122676997</t>
  </si>
  <si>
    <t>152,82*1,10*0,6</t>
  </si>
  <si>
    <t>1068768643</t>
  </si>
  <si>
    <t>247,42</t>
  </si>
  <si>
    <t>-100,861"odečet tř. 1 a 2</t>
  </si>
  <si>
    <t>152,82*1,10*0,1+152,82*0,35*0,1</t>
  </si>
  <si>
    <t>-323847671</t>
  </si>
  <si>
    <t>168,718*0,3 'Přepočtené koeficientem množství</t>
  </si>
  <si>
    <t>1999191347</t>
  </si>
  <si>
    <t>572,11</t>
  </si>
  <si>
    <t>548671593</t>
  </si>
  <si>
    <t>572,11 "dle pol. osazení</t>
  </si>
  <si>
    <t>-902824763</t>
  </si>
  <si>
    <t>(100,861+168,718)*0,5</t>
  </si>
  <si>
    <t>-825632607</t>
  </si>
  <si>
    <t>36,1 "zemina pro zpětný zásyp rýhy</t>
  </si>
  <si>
    <t>152,82*1,1*0,25 "podkladní vrstvy komunikace pro provizorní povrch</t>
  </si>
  <si>
    <t>385920207</t>
  </si>
  <si>
    <t>100,861+168,718 "výkop</t>
  </si>
  <si>
    <t>-36,1 "zpětný zásyp zeminou z výkopu</t>
  </si>
  <si>
    <t>111689086</t>
  </si>
  <si>
    <t>36,1 "zeminou z výkopu</t>
  </si>
  <si>
    <t>144,41 "náhrada zeminou vhodnou ke zhut.,případně kam. drc. frakce 0-63</t>
  </si>
  <si>
    <t>323404470</t>
  </si>
  <si>
    <t>144,41*2,0</t>
  </si>
  <si>
    <t>1379856497</t>
  </si>
  <si>
    <t>1602718993</t>
  </si>
  <si>
    <t>40,54</t>
  </si>
  <si>
    <t>-223024338</t>
  </si>
  <si>
    <t>40,54*2 'Přepočtené koeficientem množství</t>
  </si>
  <si>
    <t>552416214</t>
  </si>
  <si>
    <t>-1948688879</t>
  </si>
  <si>
    <t>152,82</t>
  </si>
  <si>
    <t>451541111</t>
  </si>
  <si>
    <t>-1347828412</t>
  </si>
  <si>
    <t>hydrantová drenáž</t>
  </si>
  <si>
    <t>1*0,5</t>
  </si>
  <si>
    <t>-1092265515</t>
  </si>
  <si>
    <t>25,22</t>
  </si>
  <si>
    <t>1145933487</t>
  </si>
  <si>
    <t>1072304167</t>
  </si>
  <si>
    <t>-1649858105</t>
  </si>
  <si>
    <t>výkres D.6.2</t>
  </si>
  <si>
    <t>5*0,2*0,8*0,25 "OB 1</t>
  </si>
  <si>
    <t>905360588</t>
  </si>
  <si>
    <t>152,82*1,1</t>
  </si>
  <si>
    <t>-991356</t>
  </si>
  <si>
    <t>2061425165</t>
  </si>
  <si>
    <t>5,1*1,1</t>
  </si>
  <si>
    <t>-1615551615</t>
  </si>
  <si>
    <t>1605109644</t>
  </si>
  <si>
    <t>-1199774963</t>
  </si>
  <si>
    <t>-1963207900</t>
  </si>
  <si>
    <t>5,1*(1,1+0,25+0,25)</t>
  </si>
  <si>
    <t>691248740</t>
  </si>
  <si>
    <t>-1300996619</t>
  </si>
  <si>
    <t>-1053492968</t>
  </si>
  <si>
    <t>-543257242</t>
  </si>
  <si>
    <t>1+4</t>
  </si>
  <si>
    <t>-60264831</t>
  </si>
  <si>
    <t>55253940</t>
  </si>
  <si>
    <t>koleno hrdlové z tvárné litiny,práškový epoxid, tl.250µm MMK-kus DN 80-45°</t>
  </si>
  <si>
    <t>730622182</t>
  </si>
  <si>
    <t>1229401494</t>
  </si>
  <si>
    <t>890690520</t>
  </si>
  <si>
    <t>2092726642</t>
  </si>
  <si>
    <t>3+1</t>
  </si>
  <si>
    <t>-1574436595</t>
  </si>
  <si>
    <t>HWL.852008000016</t>
  </si>
  <si>
    <t>TVAROVKY TT KUS 80 L=330</t>
  </si>
  <si>
    <t>717825324</t>
  </si>
  <si>
    <t>-944726293</t>
  </si>
  <si>
    <t>-1356570662</t>
  </si>
  <si>
    <t>2021748142</t>
  </si>
  <si>
    <t>1473566753</t>
  </si>
  <si>
    <t>-846090061</t>
  </si>
  <si>
    <t>16,0</t>
  </si>
  <si>
    <t>-431735804</t>
  </si>
  <si>
    <t>-1823101695</t>
  </si>
  <si>
    <t>8*1,0</t>
  </si>
  <si>
    <t>1116504314</t>
  </si>
  <si>
    <t>1147764886</t>
  </si>
  <si>
    <t>1679839450</t>
  </si>
  <si>
    <t>1116876356</t>
  </si>
  <si>
    <t>-1128799429</t>
  </si>
  <si>
    <t>-458761177</t>
  </si>
  <si>
    <t>-1270439645</t>
  </si>
  <si>
    <t>2078294289</t>
  </si>
  <si>
    <t>891241112</t>
  </si>
  <si>
    <t>Montáž vodovodních armatur na potrubí šoupátek nebo klapek uzavíracích v otevřeném výkopu nebo v šachtách s osazením zemní soupravy (bez poklopů) DN 80</t>
  </si>
  <si>
    <t>-1465687268</t>
  </si>
  <si>
    <t>950108000003</t>
  </si>
  <si>
    <t>SOUPRAVA ZEMNÍ TELESKOPICKÁ E1/A-1,3 -1,8 65-80 E1/80 A (1,3-1,8m)</t>
  </si>
  <si>
    <t>456718150</t>
  </si>
  <si>
    <t>1686970150</t>
  </si>
  <si>
    <t>649088974</t>
  </si>
  <si>
    <t>-1536609646</t>
  </si>
  <si>
    <t>-548232194</t>
  </si>
  <si>
    <t>-814588231</t>
  </si>
  <si>
    <t>575636887</t>
  </si>
  <si>
    <t>-314220832</t>
  </si>
  <si>
    <t>-1014979716</t>
  </si>
  <si>
    <t>325034430</t>
  </si>
  <si>
    <t>1725139663</t>
  </si>
  <si>
    <t>1709153476</t>
  </si>
  <si>
    <t>194872602</t>
  </si>
  <si>
    <t>899401113</t>
  </si>
  <si>
    <t>Osazení poklopů litinových hydrantových</t>
  </si>
  <si>
    <t>-1572899261</t>
  </si>
  <si>
    <t>422914522</t>
  </si>
  <si>
    <t>poklop litinový - hydrantový DN 80 samonivelační</t>
  </si>
  <si>
    <t>-646495288</t>
  </si>
  <si>
    <t>348200000000</t>
  </si>
  <si>
    <t>PODKLAD. DESKA  POD HYDRANT.POKLOP</t>
  </si>
  <si>
    <t>-1796117669</t>
  </si>
  <si>
    <t>138776645</t>
  </si>
  <si>
    <t>1627366189</t>
  </si>
  <si>
    <t>2128253295</t>
  </si>
  <si>
    <t>2*5,1*1,1</t>
  </si>
  <si>
    <t>-927095020</t>
  </si>
  <si>
    <t>-1869443254</t>
  </si>
  <si>
    <t>2*125,82+2*1,1</t>
  </si>
  <si>
    <t>1045253331</t>
  </si>
  <si>
    <t>170,652*0,384*0,384 "dle položky frézování živičného krytu tl. 150 mm</t>
  </si>
  <si>
    <t>-237940725</t>
  </si>
  <si>
    <t>490225548</t>
  </si>
  <si>
    <t>1440030723</t>
  </si>
  <si>
    <t>5 - SO 05 Ulice Tyršova</t>
  </si>
  <si>
    <t>5.3 - SO 5.2.5 Vodovodní řad 5 - etapa 2</t>
  </si>
  <si>
    <t>475381856</t>
  </si>
  <si>
    <t>13,14*1,1"místní asf</t>
  </si>
  <si>
    <t>-576574131</t>
  </si>
  <si>
    <t>13,14*1,1 "místní asf</t>
  </si>
  <si>
    <t>1,0*(0,25+0,25)</t>
  </si>
  <si>
    <t>663502836</t>
  </si>
  <si>
    <t>1553463189</t>
  </si>
  <si>
    <t>výkres D.3.1</t>
  </si>
  <si>
    <t>-1300241611</t>
  </si>
  <si>
    <t>1*2*0,5*1,10*1,82</t>
  </si>
  <si>
    <t>-634236377</t>
  </si>
  <si>
    <t>13,14*1,10*0,6</t>
  </si>
  <si>
    <t>1016062163</t>
  </si>
  <si>
    <t>20,46</t>
  </si>
  <si>
    <t>-8,672 "odečet tř. 1 a 2</t>
  </si>
  <si>
    <t>13,14*1,10*0,1+13,14*0,35*0,1</t>
  </si>
  <si>
    <t>-167648274</t>
  </si>
  <si>
    <t>13,693*0,3 'Přepočtené koeficientem množství</t>
  </si>
  <si>
    <t>874769653</t>
  </si>
  <si>
    <t>47,71</t>
  </si>
  <si>
    <t>1421340467</t>
  </si>
  <si>
    <t>47,71 "dle pol. osazení</t>
  </si>
  <si>
    <t>-930286140</t>
  </si>
  <si>
    <t>(8,672+13,693)*0,5</t>
  </si>
  <si>
    <t>-1770307695</t>
  </si>
  <si>
    <t>2,9 "zemina pro zpětný zásyp rýhy</t>
  </si>
  <si>
    <t>13,14*1,1*0,25 "podkladní vrstvy komunikace pro provizorní povrch</t>
  </si>
  <si>
    <t>-364762805</t>
  </si>
  <si>
    <t>8,672+13,693 "výkop</t>
  </si>
  <si>
    <t>-2,9 "zpětný zásyp zeminou z výkopu</t>
  </si>
  <si>
    <t>1034139318</t>
  </si>
  <si>
    <t>2,9 "zeminou z výkopu</t>
  </si>
  <si>
    <t>11,61 "náhrada zeminou vhodnou ke zhut.,případně kam. drc. frakce 0-63</t>
  </si>
  <si>
    <t>-252445980</t>
  </si>
  <si>
    <t>11,61*2,0</t>
  </si>
  <si>
    <t>639578518</t>
  </si>
  <si>
    <t>-1331387537</t>
  </si>
  <si>
    <t>3,66</t>
  </si>
  <si>
    <t>-1980700791</t>
  </si>
  <si>
    <t>3,66*2 'Přepočtené koeficientem množství</t>
  </si>
  <si>
    <t>1966158739</t>
  </si>
  <si>
    <t>-1280998500</t>
  </si>
  <si>
    <t>-164854804</t>
  </si>
  <si>
    <t>13,14*1,1</t>
  </si>
  <si>
    <t>1327397772</t>
  </si>
  <si>
    <t>60655417</t>
  </si>
  <si>
    <t>výkres D..4.1.</t>
  </si>
  <si>
    <t>1,0*1,1"místní asf</t>
  </si>
  <si>
    <t>820960395</t>
  </si>
  <si>
    <t>-1712637497</t>
  </si>
  <si>
    <t>1125528253</t>
  </si>
  <si>
    <t>1,0*1,1 "místní asf</t>
  </si>
  <si>
    <t>635367190</t>
  </si>
  <si>
    <t>1,0*(1,1+0,25+0,25)"místní asf</t>
  </si>
  <si>
    <t>572718429</t>
  </si>
  <si>
    <t>891231811-R</t>
  </si>
  <si>
    <t>Demontáž vodovodních armatur na potrubí šoupátek nebo klapek uzavíracích v otevřeném výkopu nebo v šachtách DN 65</t>
  </si>
  <si>
    <t>-87905107</t>
  </si>
  <si>
    <t>demontáž provizorního propojení z potrubí PE 63</t>
  </si>
  <si>
    <t>360804153</t>
  </si>
  <si>
    <t>2*1,0+1,1</t>
  </si>
  <si>
    <t>1371974935</t>
  </si>
  <si>
    <t>1169860969</t>
  </si>
  <si>
    <t>2*13,14+2*1,1</t>
  </si>
  <si>
    <t>-558385204</t>
  </si>
  <si>
    <t>14,954*0,384 "dle položky frézování živičného krytu tl. 150 mm</t>
  </si>
  <si>
    <t>1134367619</t>
  </si>
  <si>
    <t>06 - Vedlejší a ostaní náklady</t>
  </si>
  <si>
    <t xml:space="preserve">   OST 1 - Vedlejší náklady</t>
  </si>
  <si>
    <t xml:space="preserve">    O01 -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</si>
  <si>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</si>
  <si>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</si>
  <si>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</si>
  <si>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</si>
  <si>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OST 1</t>
  </si>
  <si>
    <t>Vedlejší náklady</t>
  </si>
  <si>
    <t>O01</t>
  </si>
  <si>
    <t>R042</t>
  </si>
  <si>
    <t>Statická hutnící zkouška - provedení akreditovaným subjektem se stanovením modulu přetvárnosti Edef2 a poměru Edef2/Edef1, včetně vypracování protokolu</t>
  </si>
  <si>
    <t>Soub</t>
  </si>
  <si>
    <t>1024</t>
  </si>
  <si>
    <t>-1729883525</t>
  </si>
  <si>
    <t>odebrání vzorku zeminy  - 2 z každého SO</t>
  </si>
  <si>
    <t>provedení zkoušky zhutnitelnosti dle ČSN 72 1015 (Laboratorní zkouška zhutnitelnosti)</t>
  </si>
  <si>
    <t>R044</t>
  </si>
  <si>
    <t>Zdokumentování stávajícího stavu okolních staveb</t>
  </si>
  <si>
    <t>345571294</t>
  </si>
  <si>
    <t xml:space="preserve">Pasport dotčených budov, plotů a přístupových tras </t>
  </si>
  <si>
    <t>včetně pořízení fotodokumentace a předání výsledků investorovi</t>
  </si>
  <si>
    <t>VRN</t>
  </si>
  <si>
    <t>Vedlejší rozpočtové náklady</t>
  </si>
  <si>
    <t>VRN1</t>
  </si>
  <si>
    <t>Průzkumné, geodetické a projektové práce</t>
  </si>
  <si>
    <t>011314000</t>
  </si>
  <si>
    <t>Spolupráce při záchranném archeologickém dohledu</t>
  </si>
  <si>
    <t>-100339355</t>
  </si>
  <si>
    <t>011503000</t>
  </si>
  <si>
    <t>Průzkumné práce</t>
  </si>
  <si>
    <t>-2100449364</t>
  </si>
  <si>
    <t>011503000R</t>
  </si>
  <si>
    <t>Sondy pro identifikaci podzemního zařízení</t>
  </si>
  <si>
    <t>-2097749010</t>
  </si>
  <si>
    <t>012103000</t>
  </si>
  <si>
    <t>Vytyčení stavby ( všech stavebních objektů ) oprávněným geodetem včetně vypracování zprávy, ochrana geodetických bodů před poškozením</t>
  </si>
  <si>
    <t>1354610333</t>
  </si>
  <si>
    <t>vytyčení stavby včetně ochrany geodetických bodů před poškozením</t>
  </si>
  <si>
    <t>012103000-R</t>
  </si>
  <si>
    <t>Vytyčení podzemních zařízení, rizika a zvláštní opatření</t>
  </si>
  <si>
    <t>217437002</t>
  </si>
  <si>
    <t>vytyčení stávajících inženýrských sítí</t>
  </si>
  <si>
    <t>012203000</t>
  </si>
  <si>
    <t>Dokumentace geodetického zaměření stavby. Průběžné zaměřování a odesílání zpracovaných výkresů objednateli k posouzení, závěrečné zpracování dokumentace geodetického zaměření stavby dle standartizovaných požadavků objednatele</t>
  </si>
  <si>
    <t>651841182</t>
  </si>
  <si>
    <t>Zaměření stavby</t>
  </si>
  <si>
    <t>Zaměření potrubí  bude provedeno vždy před zásypem rýhy</t>
  </si>
  <si>
    <t>013254000</t>
  </si>
  <si>
    <t>Dokumentace skutečného provedení stavby</t>
  </si>
  <si>
    <t>161061850</t>
  </si>
  <si>
    <t>Zpracování a předání dokumentace  skutečného provedení stavby</t>
  </si>
  <si>
    <t>(3 paré + 1 v elektronické formě) objednateli</t>
  </si>
  <si>
    <t>Kompletní DSPS zpracovaná dle Vyhl. č. 499/2006 Sb. v platném zněmí</t>
  </si>
  <si>
    <t>o dokumentaci staveb</t>
  </si>
  <si>
    <t>013303000R</t>
  </si>
  <si>
    <t>1345460160</t>
  </si>
  <si>
    <t>VRN3</t>
  </si>
  <si>
    <t>Zařízení staveniště</t>
  </si>
  <si>
    <t>030001000</t>
  </si>
  <si>
    <t>Základní rozdělení průvodních činností a nákladů zařízení staveniště</t>
  </si>
  <si>
    <t>881023746</t>
  </si>
  <si>
    <t>Rozebrání, bourání a odvoz zařízení staveniště</t>
  </si>
  <si>
    <t>Úprava terénu po zrušení zařízení staveniště</t>
  </si>
  <si>
    <t>oplocení zařízení staveniště plotem min. výšky 1,8 m</t>
  </si>
  <si>
    <t>oplocení skládek materiálu a vytěžené zeminy plotem min. výšky 1,8 m</t>
  </si>
  <si>
    <t>oplocení staveniště na zastavěném území  plotem min. výšky 1,8 m</t>
  </si>
  <si>
    <t>bezpečnostní osvětlení na ohrazení staveniště sousedícím s komunikacemi pro pěší a vozidla (v rozích a na každých 15 m plotu</t>
  </si>
  <si>
    <t>bezpečnostní značení na staveništi (tabulky se zákazy vstupu, označení staveniště, vedení náhradních tras pro pěší</t>
  </si>
  <si>
    <t>034203000</t>
  </si>
  <si>
    <t>Zařízení staveniště zabezpečení staveniště oplocení staveniště</t>
  </si>
  <si>
    <t>-753556090</t>
  </si>
  <si>
    <t>034203000R</t>
  </si>
  <si>
    <t>Doklady k předání a převzetí díla</t>
  </si>
  <si>
    <t>-1758612217</t>
  </si>
  <si>
    <t>034403000R</t>
  </si>
  <si>
    <t>Dopravně inženýrské opatření ( DIO ) – zpracování návrhů, projednání s dotčenými orgány státní správy, realizace</t>
  </si>
  <si>
    <t>-1545384822</t>
  </si>
  <si>
    <t>Dopravně inženýrské opatření</t>
  </si>
  <si>
    <t>zřízení, údržba, přemístění a odstranění</t>
  </si>
  <si>
    <t>dopravního značení k dopravním omezením</t>
  </si>
  <si>
    <t>podle předpisů o pozemních komunikacích,</t>
  </si>
  <si>
    <t>034503000</t>
  </si>
  <si>
    <t>Osazení informačních panelů ( dodávka panelů objednatel )</t>
  </si>
  <si>
    <t>-637068203</t>
  </si>
  <si>
    <t xml:space="preserve">Zajištění umístění štítku o povolení stavby a stejnopisu oznámení </t>
  </si>
  <si>
    <t>o zahájení prací oblastnímu inspektorátu práce na viditelném místě</t>
  </si>
  <si>
    <t>u vstupu na staveniště</t>
  </si>
  <si>
    <t>034703000</t>
  </si>
  <si>
    <t>Zajištění a osvětlení výkopů a překopů</t>
  </si>
  <si>
    <t>1354224879</t>
  </si>
  <si>
    <t>035103001</t>
  </si>
  <si>
    <t>Poplatky za užíváné ploch a komunikací pro stavbu, zařízení staveniště apod.</t>
  </si>
  <si>
    <t>-430145515</t>
  </si>
  <si>
    <t>pro mezideponie materiálu</t>
  </si>
  <si>
    <t>VRN7</t>
  </si>
  <si>
    <t>Provozní vlivy</t>
  </si>
  <si>
    <t>073002000</t>
  </si>
  <si>
    <t>Fotofokumentace v průběhu provádění díla</t>
  </si>
  <si>
    <t>-822676198</t>
  </si>
  <si>
    <t>Během stavby bude pořizováná podrobná fotodokumentace postupujících prací</t>
  </si>
  <si>
    <t>po dokončení stavby předá dodavatel fotodokumentaci vypálenou na DVD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</si>
  <si>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</si>
  <si>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</si>
  <si>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</si>
  <si>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</si>
  <si>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</si>
  <si>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</si>
  <si>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</si>
  <si>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</si>
  <si>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</si>
  <si>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</si>
  <si>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</si>
  <si>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</si>
  <si>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</si>
  <si>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</si>
  <si>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</si>
  <si>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</si>
  <si>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</si>
  <si>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</si>
  <si>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</si>
  <si>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</si>
  <si>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</si>
  <si>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</si>
  <si>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</si>
  <si>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</si>
  <si>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</si>
  <si>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</si>
  <si>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</si>
  <si>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</si>
  <si>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</si>
  <si>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</si>
  <si>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</si>
  <si>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</si>
  <si>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</si>
  <si>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</si>
  <si>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</si>
  <si>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</si>
  <si>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</si>
  <si>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</si>
  <si>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</si>
  <si>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</si>
  <si>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</si>
  <si>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</si>
  <si>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</si>
  <si>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</si>
  <si>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</si>
  <si>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</si>
  <si>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</si>
  <si>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</si>
  <si>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</si>
  <si>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</si>
  <si>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</si>
  <si>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</si>
  <si>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</si>
  <si>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</si>
  <si>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</si>
  <si>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</si>
  <si>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</si>
  <si>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</si>
  <si>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</si>
  <si>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</si>
  <si>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</si>
  <si>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</si>
  <si>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</si>
  <si>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</si>
  <si>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</si>
  <si>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</si>
  <si>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</si>
  <si>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</si>
  <si>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</si>
  <si>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</si>
  <si>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</si>
  <si>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</si>
  <si>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</si>
  <si>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</si>
  <si>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</si>
  <si>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</si>
  <si>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</si>
  <si>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</si>
  <si>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</si>
  <si>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</si>
  <si>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</si>
  <si>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</si>
  <si>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</si>
  <si>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</si>
  <si>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</si>
  <si>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</si>
  <si>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</si>
  <si>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</si>
  <si>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</si>
  <si>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</si>
  <si>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</si>
  <si>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</si>
  <si>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</si>
  <si>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</si>
  <si>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</si>
  <si>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</si>
  <si>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</si>
  <si>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</si>
  <si>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</si>
  <si>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</si>
  <si>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</si>
  <si>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</si>
  <si>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</si>
  <si>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</si>
  <si>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</si>
  <si>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</si>
  <si>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</si>
  <si>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</si>
  <si>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</si>
  <si>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</si>
  <si>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</si>
  <si>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</si>
  <si>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</si>
  <si>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</si>
  <si>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</si>
  <si>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</si>
  <si>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</si>
  <si>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</si>
  <si>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</si>
  <si>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</si>
  <si>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</si>
  <si>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</si>
  <si>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</si>
  <si>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</si>
  <si>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</si>
  <si>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</si>
  <si>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</si>
  <si>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</si>
  <si>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</si>
  <si>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</si>
  <si>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</si>
  <si>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</si>
  <si>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</si>
  <si>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</si>
  <si>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</si>
  <si>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</si>
  <si>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</si>
  <si>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</si>
  <si>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</si>
  <si>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</si>
  <si>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</si>
  <si>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</si>
  <si>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</si>
  <si>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</si>
  <si>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</si>
  <si>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</si>
  <si>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</si>
  <si>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</si>
  <si>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</si>
  <si>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</si>
  <si>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</si>
  <si>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</si>
  <si>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</si>
  <si>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</si>
  <si>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</si>
  <si>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</si>
  <si>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</si>
  <si>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</si>
  <si>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</si>
  <si>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</si>
  <si>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</si>
  <si>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</si>
  <si>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</si>
  <si>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</si>
  <si>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</si>
  <si>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</si>
  <si>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</si>
  <si>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</si>
  <si>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</si>
  <si>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</si>
  <si>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</si>
  <si>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</si>
  <si>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</si>
  <si>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</si>
  <si>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</si>
  <si>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</si>
  <si>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</si>
  <si>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</si>
  <si>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</si>
  <si>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</si>
  <si>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Lože pod potrubí, stoky a drobné objekty v otevřeném výkopu z písku a štěrkopísku fr. 0-4 mm</t>
  </si>
  <si>
    <t>Montáž potrubí z trub kameninových hrdlových s integrovaným těsněním Příplatek k cenám za napojení dvou dříků trub o stejném průměru (max. rozdíl 12 mm) pomocí pružné spojky ze syntetické pryže s nerezovými páskami  DN 150</t>
  </si>
  <si>
    <t>Montáž potrubí z trub kameninových hrdlových s integrovaným těsněním Příplatek k cenám za napojení dvou dříků trub o stejném průměru (max. rozdíl 12 mm) pomocí pružné spojky ze syntetické pryže s nerezovými páskami DN 150</t>
  </si>
  <si>
    <t>Montáž potrubí z trub kameninových hrdlových s integrovaným těsněním Příplatek k cenám za napojení dvou dříků trub o stejném průměru (max. rozdíl 12 mm) pomocí pružné spojky ze syntetické pryže s nerezovými páskami DN 300</t>
  </si>
  <si>
    <t>Lože pod potrubí, stoky a drobné objekty v otevřeném výkopu z písku a štěrkopísku fr. 0-4  mm</t>
  </si>
  <si>
    <t>Zaslepení stoky těsnícím vakem DN 300 na dobu cca 20 dnů</t>
  </si>
  <si>
    <t>61.1</t>
  </si>
  <si>
    <t>den</t>
  </si>
  <si>
    <t>61.2</t>
  </si>
  <si>
    <t>čerpání splaškových vod při pracích na výměně stoky, na délku cca 80 m, včetně záložního čerpadla, včetně přejezdných úprav na potrubí</t>
  </si>
  <si>
    <t>59.1</t>
  </si>
  <si>
    <t>59.2</t>
  </si>
  <si>
    <t>Lože pod potrubí, stoky a drobné objekty v otevřeném výkopu z písku a štěrkopísku fr 0-4  mm</t>
  </si>
  <si>
    <t>čerpání splaškových vod při pracích na výměně stoky, na délku cca 60 m, včetně záložního čerpadla, včetně přejezdných úprav na potrubí</t>
  </si>
  <si>
    <t>58.1</t>
  </si>
  <si>
    <t>58.2</t>
  </si>
  <si>
    <t>58.3</t>
  </si>
  <si>
    <t>58.4</t>
  </si>
  <si>
    <t>Zaslepení stoky těsnícím vakem DN 600 na dobu cca 20 dnů</t>
  </si>
  <si>
    <t>Zaslepení stoky těsnícím vakem DN 400 na dobu cca 20 dnů</t>
  </si>
  <si>
    <t>3 komplety na dobu 20 dnů</t>
  </si>
  <si>
    <t>Montáž potrubí z trub betonových hrdlových s integrovaným těsněním Příplatek k cenám za napojení dvou dříků trub o stejném průměru (max. rozdíl 12 mm) pomocí pružné spojky ze syntetické pryže s nerezovými páskami  DN 1000</t>
  </si>
  <si>
    <t>Montáž potrubí z trub kameninových hrdlových s integrovaným těsněním Příplatek k cenám za napojení dvou dříků trub o stejném průměru (max. rozdíl 12 mm) pomocí pružné spojky ze syntetické pryže s nerezovými páskami  DN 300</t>
  </si>
  <si>
    <t>Montáž potrubí z trub kameninových hrdlových s integrovaným těsněním Příplatek k cenám za napojení dvou dříků trub o stejném průměru (max. rozdíl 12 mm) pomocí pružné spojky ze syntetické pryže s nerezovými páskami  DN 600</t>
  </si>
  <si>
    <t>Lože pod potrubí, stoky a drobné objekty v otevřeném výkopu z písku a štěrkopísku fr 0-4 mm</t>
  </si>
  <si>
    <t>Sanace šachty cemento-polymerními hmotami včetně přípravy povrchu otryskáním vysokotlakým vodním paprskem</t>
  </si>
  <si>
    <t>93.1</t>
  </si>
  <si>
    <t>93.2</t>
  </si>
  <si>
    <t>93.3</t>
  </si>
  <si>
    <t>93.4</t>
  </si>
  <si>
    <t>93.5</t>
  </si>
  <si>
    <t>Zaslepení stoky těsnícím vakem DN 300 na dobu cca 30 dnů</t>
  </si>
  <si>
    <t>Zaslepení stoky těsnícím vakem DN 400 na dobu cca 30 dnů</t>
  </si>
  <si>
    <t>Zaslepení stoky těsnícím vakem DN 500 na dobu cca 30 dnů</t>
  </si>
  <si>
    <t>čerpání splaškových vod při pracích na výměně stoky, na délku cca 90 m, včetně záložního čerpadla, včetně přejezdných úprav na potrubí</t>
  </si>
  <si>
    <t>čerpání splaškových vod při pracích na výměně stoky, na délku cca 25 m, včetně záložního čerpadla, včetně přejezdných úprav na potrubí</t>
  </si>
  <si>
    <t>93.6</t>
  </si>
  <si>
    <t>93.7</t>
  </si>
  <si>
    <t>93.8</t>
  </si>
  <si>
    <t xml:space="preserve">čerpání splaškových vod při pracích na výměně stoky, na délku cca 10 m, včetně záložního čerpadla, včetně vytvoření jímacího objektu </t>
  </si>
  <si>
    <t>Montáž potrubí z trub betonových hrdlových s integrovaným těsněním Příplatek k cenám za napojení dvou dříků trub o stejném průměru (max. rozdíl 12 mm) pomocí pružné spojky ze syntetické pryže s nerezovými páskami  DN 500</t>
  </si>
  <si>
    <t>Lože pod potrubí, stoky a drobné objekty v otevřeném výkopu ze štěrkodrtě fr. 0-4 mm</t>
  </si>
  <si>
    <t>Náklady uvedené v PD a technických podmínkách zadavatele, např. spolupůsobení s obyvateli při provádění stavby</t>
  </si>
  <si>
    <t>Kosmonosy, obnova vodovodu a kanalizace - 2020 - etapa 1, část B</t>
  </si>
  <si>
    <t>Osazení poklopů litinových a ocelových včetně rámů pro třídu zatížení D400, E600</t>
  </si>
  <si>
    <t>Kanalizační poklop původní</t>
  </si>
  <si>
    <t>Osazení  poklopů litinových a ocelových včetně rámů pro třídu zatížení D400, E600</t>
  </si>
  <si>
    <t>Kanalizační poklop litinový,   D 400  bez odvětrání</t>
  </si>
  <si>
    <t>57.1</t>
  </si>
  <si>
    <t>Kanalizační poklop litinový,  D 400  bez odvětrání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</si>
</sst>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i/>
      <sz val="8"/>
      <color rgb="FF0000FF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left" vertical="center"/>
      <protection locked="0"/>
    </xf>
    <xf numFmtId="0" fontId="43" fillId="0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0" fillId="4" borderId="1" xfId="0" applyNumberFormat="1" applyFont="1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33" fillId="2" borderId="0" xfId="1" applyFont="1" applyFill="1" applyAlignment="1" applyProtection="1">
      <alignment vertical="center"/>
    </xf>
    <xf numFmtId="0" fontId="47" fillId="2" borderId="0" xfId="1" applyFill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5" xfId="0" applyFont="1" applyBorder="1" applyAlignment="1" applyProtection="1">
      <alignment vertical="center"/>
    </xf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 applyProtection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 applyProtection="1">
      <alignment vertical="center"/>
    </xf>
    <xf numFmtId="0" fontId="39" fillId="4" borderId="28" xfId="0" applyFont="1" applyFill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2" fillId="4" borderId="0" xfId="0" applyFont="1" applyFill="1" applyBorder="1" applyAlignment="1" applyProtection="1">
      <alignment horizontal="left" vertical="center"/>
    </xf>
    <xf numFmtId="0" fontId="0" fillId="0" borderId="7" xfId="0" applyBorder="1" applyProtection="1"/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0" fillId="0" borderId="0" xfId="1" applyFont="1" applyAlignment="1" applyProtection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left" vertical="center" wrapText="1"/>
    </xf>
    <xf numFmtId="0" fontId="1" fillId="4" borderId="18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166" fontId="1" fillId="0" borderId="1" xfId="0" applyNumberFormat="1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7" fontId="0" fillId="0" borderId="1" xfId="0" applyNumberFormat="1" applyFont="1" applyBorder="1" applyAlignment="1" applyProtection="1">
      <alignment vertical="center"/>
    </xf>
    <xf numFmtId="4" fontId="0" fillId="0" borderId="1" xfId="0" applyNumberFormat="1" applyFont="1" applyBorder="1" applyAlignment="1" applyProtection="1">
      <alignment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33" fillId="2" borderId="0" xfId="1" applyFont="1" applyFill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0" fontId="39" fillId="7" borderId="28" xfId="0" applyFont="1" applyFill="1" applyBorder="1" applyAlignment="1" applyProtection="1">
      <alignment horizontal="left" vertical="center" wrapText="1"/>
    </xf>
    <xf numFmtId="0" fontId="49" fillId="0" borderId="28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1"/>
  <sheetViews>
    <sheetView showGridLines="0" tabSelected="1" workbookViewId="0">
      <pane ySplit="1" topLeftCell="A2" activePane="bottomLeft" state="frozen"/>
      <selection pane="bottomLeft" activeCell="S17" sqref="S17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33" width="2.6640625" style="98" customWidth="1"/>
    <col min="34" max="34" width="3.33203125" style="98" customWidth="1"/>
    <col min="35" max="35" width="31.6640625" style="98" customWidth="1"/>
    <col min="36" max="37" width="2.5" style="98" customWidth="1"/>
    <col min="38" max="38" width="8.33203125" style="98" customWidth="1"/>
    <col min="39" max="39" width="3.33203125" style="98" customWidth="1"/>
    <col min="40" max="40" width="13.33203125" style="98" customWidth="1"/>
    <col min="41" max="41" width="7.5" style="98" customWidth="1"/>
    <col min="42" max="42" width="4.1640625" style="98" customWidth="1"/>
    <col min="43" max="43" width="15.6640625" style="98" customWidth="1"/>
    <col min="44" max="44" width="13.6640625" style="98" customWidth="1"/>
    <col min="45" max="47" width="25.83203125" style="98" hidden="1" customWidth="1"/>
    <col min="48" max="52" width="21.6640625" style="98" hidden="1" customWidth="1"/>
    <col min="53" max="53" width="19.1640625" style="98" hidden="1" customWidth="1"/>
    <col min="54" max="54" width="25" style="98" hidden="1" customWidth="1"/>
    <col min="55" max="56" width="19.1640625" style="98" hidden="1" customWidth="1"/>
    <col min="57" max="57" width="66.5" style="98" customWidth="1"/>
    <col min="58" max="70" width="9.33203125" style="98"/>
    <col min="71" max="91" width="9.33203125" style="98" hidden="1"/>
    <col min="92" max="16384" width="9.33203125" style="98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97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2" t="s">
        <v>4</v>
      </c>
      <c r="BB1" s="2" t="s">
        <v>5</v>
      </c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  <c r="BT1" s="242" t="s">
        <v>6</v>
      </c>
      <c r="BU1" s="242" t="s">
        <v>6</v>
      </c>
      <c r="BV1" s="242" t="s">
        <v>7</v>
      </c>
    </row>
    <row r="2" spans="1:74" ht="36.950000000000003" customHeight="1">
      <c r="AR2" s="329" t="s">
        <v>8</v>
      </c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99" t="s">
        <v>9</v>
      </c>
      <c r="BT2" s="99" t="s">
        <v>10</v>
      </c>
    </row>
    <row r="3" spans="1:74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2"/>
      <c r="BS3" s="99" t="s">
        <v>9</v>
      </c>
      <c r="BT3" s="99" t="s">
        <v>11</v>
      </c>
    </row>
    <row r="4" spans="1:74" ht="36.950000000000003" customHeight="1">
      <c r="B4" s="103"/>
      <c r="C4" s="104"/>
      <c r="D4" s="105" t="s">
        <v>12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6"/>
      <c r="AS4" s="107" t="s">
        <v>13</v>
      </c>
      <c r="BE4" s="243" t="s">
        <v>14</v>
      </c>
      <c r="BS4" s="99" t="s">
        <v>15</v>
      </c>
    </row>
    <row r="5" spans="1:74" ht="14.45" customHeight="1">
      <c r="B5" s="103"/>
      <c r="C5" s="104"/>
      <c r="D5" s="244" t="s">
        <v>16</v>
      </c>
      <c r="E5" s="104"/>
      <c r="F5" s="104"/>
      <c r="G5" s="104"/>
      <c r="H5" s="104"/>
      <c r="I5" s="104"/>
      <c r="J5" s="104"/>
      <c r="K5" s="331" t="s">
        <v>17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104"/>
      <c r="AQ5" s="106"/>
      <c r="BE5" s="321" t="s">
        <v>18</v>
      </c>
      <c r="BS5" s="99" t="s">
        <v>9</v>
      </c>
    </row>
    <row r="6" spans="1:74" ht="36.950000000000003" customHeight="1">
      <c r="B6" s="103"/>
      <c r="C6" s="104"/>
      <c r="D6" s="245" t="s">
        <v>19</v>
      </c>
      <c r="E6" s="104"/>
      <c r="F6" s="104"/>
      <c r="G6" s="104"/>
      <c r="H6" s="104"/>
      <c r="I6" s="104"/>
      <c r="J6" s="104"/>
      <c r="K6" s="344" t="s">
        <v>2675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104"/>
      <c r="AQ6" s="106"/>
      <c r="BE6" s="322"/>
      <c r="BS6" s="99" t="s">
        <v>9</v>
      </c>
    </row>
    <row r="7" spans="1:74" ht="14.45" customHeight="1">
      <c r="B7" s="103"/>
      <c r="C7" s="104"/>
      <c r="D7" s="108" t="s">
        <v>20</v>
      </c>
      <c r="E7" s="104"/>
      <c r="F7" s="104"/>
      <c r="G7" s="104"/>
      <c r="H7" s="104"/>
      <c r="I7" s="104"/>
      <c r="J7" s="104"/>
      <c r="K7" s="114" t="s">
        <v>21</v>
      </c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8" t="s">
        <v>22</v>
      </c>
      <c r="AL7" s="104"/>
      <c r="AM7" s="104"/>
      <c r="AN7" s="114" t="s">
        <v>23</v>
      </c>
      <c r="AO7" s="104"/>
      <c r="AP7" s="104"/>
      <c r="AQ7" s="106"/>
      <c r="BE7" s="322"/>
      <c r="BS7" s="99" t="s">
        <v>9</v>
      </c>
    </row>
    <row r="8" spans="1:74" ht="14.45" customHeight="1">
      <c r="B8" s="103"/>
      <c r="C8" s="104"/>
      <c r="D8" s="108" t="s">
        <v>24</v>
      </c>
      <c r="E8" s="104"/>
      <c r="F8" s="104"/>
      <c r="G8" s="104"/>
      <c r="H8" s="104"/>
      <c r="I8" s="104"/>
      <c r="J8" s="104"/>
      <c r="K8" s="114" t="s">
        <v>25</v>
      </c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8" t="s">
        <v>26</v>
      </c>
      <c r="AL8" s="104"/>
      <c r="AM8" s="104"/>
      <c r="AN8" s="246" t="s">
        <v>27</v>
      </c>
      <c r="AO8" s="104"/>
      <c r="AP8" s="104"/>
      <c r="AQ8" s="106"/>
      <c r="BE8" s="322"/>
      <c r="BS8" s="99" t="s">
        <v>9</v>
      </c>
    </row>
    <row r="9" spans="1:74" ht="14.45" customHeight="1">
      <c r="B9" s="103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6"/>
      <c r="BE9" s="322"/>
      <c r="BS9" s="99" t="s">
        <v>9</v>
      </c>
    </row>
    <row r="10" spans="1:74" ht="14.45" customHeight="1">
      <c r="B10" s="103"/>
      <c r="C10" s="104"/>
      <c r="D10" s="108" t="s">
        <v>28</v>
      </c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8" t="s">
        <v>29</v>
      </c>
      <c r="AL10" s="104"/>
      <c r="AM10" s="104"/>
      <c r="AN10" s="114" t="s">
        <v>5</v>
      </c>
      <c r="AO10" s="104"/>
      <c r="AP10" s="104"/>
      <c r="AQ10" s="106"/>
      <c r="BE10" s="322"/>
      <c r="BS10" s="99" t="s">
        <v>9</v>
      </c>
    </row>
    <row r="11" spans="1:74" ht="18.399999999999999" customHeight="1">
      <c r="B11" s="103"/>
      <c r="C11" s="104"/>
      <c r="D11" s="104"/>
      <c r="E11" s="114" t="s">
        <v>30</v>
      </c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8" t="s">
        <v>31</v>
      </c>
      <c r="AL11" s="104"/>
      <c r="AM11" s="104"/>
      <c r="AN11" s="114" t="s">
        <v>5</v>
      </c>
      <c r="AO11" s="104"/>
      <c r="AP11" s="104"/>
      <c r="AQ11" s="106"/>
      <c r="BE11" s="322"/>
      <c r="BS11" s="99" t="s">
        <v>9</v>
      </c>
    </row>
    <row r="12" spans="1:74" ht="6.95" customHeight="1">
      <c r="B12" s="103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6"/>
      <c r="BE12" s="322"/>
      <c r="BS12" s="99" t="s">
        <v>9</v>
      </c>
    </row>
    <row r="13" spans="1:74" ht="14.45" customHeight="1">
      <c r="B13" s="103"/>
      <c r="C13" s="104"/>
      <c r="D13" s="108" t="s">
        <v>32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8" t="s">
        <v>29</v>
      </c>
      <c r="AL13" s="104"/>
      <c r="AM13" s="104"/>
      <c r="AN13" s="93" t="s">
        <v>33</v>
      </c>
      <c r="AO13" s="104"/>
      <c r="AP13" s="104"/>
      <c r="AQ13" s="106"/>
      <c r="BE13" s="322"/>
      <c r="BS13" s="99" t="s">
        <v>9</v>
      </c>
    </row>
    <row r="14" spans="1:74" ht="15">
      <c r="B14" s="103"/>
      <c r="C14" s="104"/>
      <c r="D14" s="104"/>
      <c r="E14" s="338" t="s">
        <v>33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108" t="s">
        <v>31</v>
      </c>
      <c r="AL14" s="104"/>
      <c r="AM14" s="104"/>
      <c r="AN14" s="93" t="s">
        <v>33</v>
      </c>
      <c r="AO14" s="104"/>
      <c r="AP14" s="104"/>
      <c r="AQ14" s="106"/>
      <c r="BE14" s="322"/>
      <c r="BS14" s="99" t="s">
        <v>9</v>
      </c>
    </row>
    <row r="15" spans="1:74" ht="6.95" customHeight="1">
      <c r="B15" s="103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6"/>
      <c r="BE15" s="322"/>
      <c r="BS15" s="99" t="s">
        <v>6</v>
      </c>
    </row>
    <row r="16" spans="1:74" ht="14.45" customHeight="1">
      <c r="B16" s="103"/>
      <c r="C16" s="104"/>
      <c r="D16" s="108" t="s">
        <v>34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8" t="s">
        <v>29</v>
      </c>
      <c r="AL16" s="104"/>
      <c r="AM16" s="104"/>
      <c r="AN16" s="114" t="s">
        <v>5</v>
      </c>
      <c r="AO16" s="104"/>
      <c r="AP16" s="104"/>
      <c r="AQ16" s="106"/>
      <c r="BE16" s="322"/>
      <c r="BS16" s="99" t="s">
        <v>6</v>
      </c>
    </row>
    <row r="17" spans="2:71" ht="18.399999999999999" customHeight="1">
      <c r="B17" s="103"/>
      <c r="C17" s="104"/>
      <c r="D17" s="104"/>
      <c r="E17" s="114" t="s">
        <v>35</v>
      </c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8" t="s">
        <v>31</v>
      </c>
      <c r="AL17" s="104"/>
      <c r="AM17" s="104"/>
      <c r="AN17" s="114" t="s">
        <v>5</v>
      </c>
      <c r="AO17" s="104"/>
      <c r="AP17" s="104"/>
      <c r="AQ17" s="106"/>
      <c r="BE17" s="322"/>
      <c r="BS17" s="99" t="s">
        <v>36</v>
      </c>
    </row>
    <row r="18" spans="2:71" ht="6.95" customHeight="1">
      <c r="B18" s="103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6"/>
      <c r="BE18" s="322"/>
      <c r="BS18" s="99" t="s">
        <v>9</v>
      </c>
    </row>
    <row r="19" spans="2:71" ht="14.45" customHeight="1">
      <c r="B19" s="103"/>
      <c r="C19" s="104"/>
      <c r="D19" s="108" t="s">
        <v>37</v>
      </c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6"/>
      <c r="BE19" s="322"/>
      <c r="BS19" s="99" t="s">
        <v>9</v>
      </c>
    </row>
    <row r="20" spans="2:71" ht="57" customHeight="1">
      <c r="B20" s="103"/>
      <c r="C20" s="104"/>
      <c r="D20" s="104"/>
      <c r="E20" s="340" t="s">
        <v>38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104"/>
      <c r="AP20" s="104"/>
      <c r="AQ20" s="106"/>
      <c r="BE20" s="322"/>
      <c r="BS20" s="99" t="s">
        <v>6</v>
      </c>
    </row>
    <row r="21" spans="2:71" ht="6.95" customHeight="1">
      <c r="B21" s="103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6"/>
      <c r="BE21" s="322"/>
    </row>
    <row r="22" spans="2:71" ht="6.95" customHeight="1">
      <c r="B22" s="103"/>
      <c r="C22" s="104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47"/>
      <c r="AA22" s="247"/>
      <c r="AB22" s="247"/>
      <c r="AC22" s="247"/>
      <c r="AD22" s="247"/>
      <c r="AE22" s="247"/>
      <c r="AF22" s="247"/>
      <c r="AG22" s="247"/>
      <c r="AH22" s="247"/>
      <c r="AI22" s="247"/>
      <c r="AJ22" s="247"/>
      <c r="AK22" s="247"/>
      <c r="AL22" s="247"/>
      <c r="AM22" s="247"/>
      <c r="AN22" s="247"/>
      <c r="AO22" s="247"/>
      <c r="AP22" s="104"/>
      <c r="AQ22" s="106"/>
      <c r="BE22" s="322"/>
    </row>
    <row r="23" spans="2:71" s="109" customFormat="1" ht="25.9" customHeight="1">
      <c r="B23" s="110"/>
      <c r="C23" s="111"/>
      <c r="D23" s="248" t="s">
        <v>39</v>
      </c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341">
        <f>ROUND(AG51,2)</f>
        <v>0</v>
      </c>
      <c r="AL23" s="342"/>
      <c r="AM23" s="342"/>
      <c r="AN23" s="342"/>
      <c r="AO23" s="342"/>
      <c r="AP23" s="111"/>
      <c r="AQ23" s="113"/>
      <c r="BE23" s="322"/>
    </row>
    <row r="24" spans="2:7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3"/>
      <c r="BE24" s="322"/>
    </row>
    <row r="25" spans="2:71" s="109" customFormat="1">
      <c r="B25" s="110"/>
      <c r="C25" s="111"/>
      <c r="D25" s="111"/>
      <c r="E25" s="111"/>
      <c r="F25" s="111"/>
      <c r="G25" s="111"/>
      <c r="H25" s="111"/>
      <c r="I25" s="111"/>
      <c r="J25" s="111"/>
      <c r="K25" s="111"/>
      <c r="L25" s="343" t="s">
        <v>40</v>
      </c>
      <c r="M25" s="343"/>
      <c r="N25" s="343"/>
      <c r="O25" s="343"/>
      <c r="P25" s="111"/>
      <c r="Q25" s="111"/>
      <c r="R25" s="111"/>
      <c r="S25" s="111"/>
      <c r="T25" s="111"/>
      <c r="U25" s="111"/>
      <c r="V25" s="111"/>
      <c r="W25" s="343" t="s">
        <v>41</v>
      </c>
      <c r="X25" s="343"/>
      <c r="Y25" s="343"/>
      <c r="Z25" s="343"/>
      <c r="AA25" s="343"/>
      <c r="AB25" s="343"/>
      <c r="AC25" s="343"/>
      <c r="AD25" s="343"/>
      <c r="AE25" s="343"/>
      <c r="AF25" s="111"/>
      <c r="AG25" s="111"/>
      <c r="AH25" s="111"/>
      <c r="AI25" s="111"/>
      <c r="AJ25" s="111"/>
      <c r="AK25" s="343" t="s">
        <v>42</v>
      </c>
      <c r="AL25" s="343"/>
      <c r="AM25" s="343"/>
      <c r="AN25" s="343"/>
      <c r="AO25" s="343"/>
      <c r="AP25" s="111"/>
      <c r="AQ25" s="113"/>
      <c r="BE25" s="322"/>
    </row>
    <row r="26" spans="2:71" s="253" customFormat="1" ht="14.45" customHeight="1">
      <c r="B26" s="250"/>
      <c r="C26" s="251"/>
      <c r="D26" s="125" t="s">
        <v>43</v>
      </c>
      <c r="E26" s="251"/>
      <c r="F26" s="125" t="s">
        <v>44</v>
      </c>
      <c r="G26" s="251"/>
      <c r="H26" s="251"/>
      <c r="I26" s="251"/>
      <c r="J26" s="251"/>
      <c r="K26" s="251"/>
      <c r="L26" s="337">
        <v>0.21</v>
      </c>
      <c r="M26" s="324"/>
      <c r="N26" s="324"/>
      <c r="O26" s="324"/>
      <c r="P26" s="251"/>
      <c r="Q26" s="251"/>
      <c r="R26" s="251"/>
      <c r="S26" s="251"/>
      <c r="T26" s="251"/>
      <c r="U26" s="251"/>
      <c r="V26" s="251"/>
      <c r="W26" s="323">
        <f>ROUND(AZ51,2)</f>
        <v>0</v>
      </c>
      <c r="X26" s="324"/>
      <c r="Y26" s="324"/>
      <c r="Z26" s="324"/>
      <c r="AA26" s="324"/>
      <c r="AB26" s="324"/>
      <c r="AC26" s="324"/>
      <c r="AD26" s="324"/>
      <c r="AE26" s="324"/>
      <c r="AF26" s="251"/>
      <c r="AG26" s="251"/>
      <c r="AH26" s="251"/>
      <c r="AI26" s="251"/>
      <c r="AJ26" s="251"/>
      <c r="AK26" s="323">
        <f>ROUND(AV51,2)</f>
        <v>0</v>
      </c>
      <c r="AL26" s="324"/>
      <c r="AM26" s="324"/>
      <c r="AN26" s="324"/>
      <c r="AO26" s="324"/>
      <c r="AP26" s="251"/>
      <c r="AQ26" s="252"/>
      <c r="BE26" s="322"/>
    </row>
    <row r="27" spans="2:71" s="253" customFormat="1" ht="14.45" customHeight="1">
      <c r="B27" s="250"/>
      <c r="C27" s="251"/>
      <c r="D27" s="251"/>
      <c r="E27" s="251"/>
      <c r="F27" s="125" t="s">
        <v>45</v>
      </c>
      <c r="G27" s="251"/>
      <c r="H27" s="251"/>
      <c r="I27" s="251"/>
      <c r="J27" s="251"/>
      <c r="K27" s="251"/>
      <c r="L27" s="337">
        <v>0.15</v>
      </c>
      <c r="M27" s="324"/>
      <c r="N27" s="324"/>
      <c r="O27" s="324"/>
      <c r="P27" s="251"/>
      <c r="Q27" s="251"/>
      <c r="R27" s="251"/>
      <c r="S27" s="251"/>
      <c r="T27" s="251"/>
      <c r="U27" s="251"/>
      <c r="V27" s="251"/>
      <c r="W27" s="323">
        <f>ROUND(BA51,2)</f>
        <v>0</v>
      </c>
      <c r="X27" s="324"/>
      <c r="Y27" s="324"/>
      <c r="Z27" s="324"/>
      <c r="AA27" s="324"/>
      <c r="AB27" s="324"/>
      <c r="AC27" s="324"/>
      <c r="AD27" s="324"/>
      <c r="AE27" s="324"/>
      <c r="AF27" s="251"/>
      <c r="AG27" s="251"/>
      <c r="AH27" s="251"/>
      <c r="AI27" s="251"/>
      <c r="AJ27" s="251"/>
      <c r="AK27" s="323">
        <f>ROUND(AW51,2)</f>
        <v>0</v>
      </c>
      <c r="AL27" s="324"/>
      <c r="AM27" s="324"/>
      <c r="AN27" s="324"/>
      <c r="AO27" s="324"/>
      <c r="AP27" s="251"/>
      <c r="AQ27" s="252"/>
      <c r="BE27" s="322"/>
    </row>
    <row r="28" spans="2:71" s="253" customFormat="1" ht="14.45" hidden="1" customHeight="1">
      <c r="B28" s="250"/>
      <c r="C28" s="251"/>
      <c r="D28" s="251"/>
      <c r="E28" s="251"/>
      <c r="F28" s="125" t="s">
        <v>46</v>
      </c>
      <c r="G28" s="251"/>
      <c r="H28" s="251"/>
      <c r="I28" s="251"/>
      <c r="J28" s="251"/>
      <c r="K28" s="251"/>
      <c r="L28" s="337">
        <v>0.21</v>
      </c>
      <c r="M28" s="324"/>
      <c r="N28" s="324"/>
      <c r="O28" s="324"/>
      <c r="P28" s="251"/>
      <c r="Q28" s="251"/>
      <c r="R28" s="251"/>
      <c r="S28" s="251"/>
      <c r="T28" s="251"/>
      <c r="U28" s="251"/>
      <c r="V28" s="251"/>
      <c r="W28" s="323">
        <f>ROUND(BB51,2)</f>
        <v>0</v>
      </c>
      <c r="X28" s="324"/>
      <c r="Y28" s="324"/>
      <c r="Z28" s="324"/>
      <c r="AA28" s="324"/>
      <c r="AB28" s="324"/>
      <c r="AC28" s="324"/>
      <c r="AD28" s="324"/>
      <c r="AE28" s="324"/>
      <c r="AF28" s="251"/>
      <c r="AG28" s="251"/>
      <c r="AH28" s="251"/>
      <c r="AI28" s="251"/>
      <c r="AJ28" s="251"/>
      <c r="AK28" s="323">
        <v>0</v>
      </c>
      <c r="AL28" s="324"/>
      <c r="AM28" s="324"/>
      <c r="AN28" s="324"/>
      <c r="AO28" s="324"/>
      <c r="AP28" s="251"/>
      <c r="AQ28" s="252"/>
      <c r="BE28" s="322"/>
    </row>
    <row r="29" spans="2:71" s="253" customFormat="1" ht="14.45" hidden="1" customHeight="1">
      <c r="B29" s="250"/>
      <c r="C29" s="251"/>
      <c r="D29" s="251"/>
      <c r="E29" s="251"/>
      <c r="F29" s="125" t="s">
        <v>47</v>
      </c>
      <c r="G29" s="251"/>
      <c r="H29" s="251"/>
      <c r="I29" s="251"/>
      <c r="J29" s="251"/>
      <c r="K29" s="251"/>
      <c r="L29" s="337">
        <v>0.15</v>
      </c>
      <c r="M29" s="324"/>
      <c r="N29" s="324"/>
      <c r="O29" s="324"/>
      <c r="P29" s="251"/>
      <c r="Q29" s="251"/>
      <c r="R29" s="251"/>
      <c r="S29" s="251"/>
      <c r="T29" s="251"/>
      <c r="U29" s="251"/>
      <c r="V29" s="251"/>
      <c r="W29" s="323">
        <f>ROUND(BC51,2)</f>
        <v>0</v>
      </c>
      <c r="X29" s="324"/>
      <c r="Y29" s="324"/>
      <c r="Z29" s="324"/>
      <c r="AA29" s="324"/>
      <c r="AB29" s="324"/>
      <c r="AC29" s="324"/>
      <c r="AD29" s="324"/>
      <c r="AE29" s="324"/>
      <c r="AF29" s="251"/>
      <c r="AG29" s="251"/>
      <c r="AH29" s="251"/>
      <c r="AI29" s="251"/>
      <c r="AJ29" s="251"/>
      <c r="AK29" s="323">
        <v>0</v>
      </c>
      <c r="AL29" s="324"/>
      <c r="AM29" s="324"/>
      <c r="AN29" s="324"/>
      <c r="AO29" s="324"/>
      <c r="AP29" s="251"/>
      <c r="AQ29" s="252"/>
      <c r="BE29" s="322"/>
    </row>
    <row r="30" spans="2:71" s="253" customFormat="1" ht="14.45" hidden="1" customHeight="1">
      <c r="B30" s="250"/>
      <c r="C30" s="251"/>
      <c r="D30" s="251"/>
      <c r="E30" s="251"/>
      <c r="F30" s="125" t="s">
        <v>48</v>
      </c>
      <c r="G30" s="251"/>
      <c r="H30" s="251"/>
      <c r="I30" s="251"/>
      <c r="J30" s="251"/>
      <c r="K30" s="251"/>
      <c r="L30" s="337">
        <v>0</v>
      </c>
      <c r="M30" s="324"/>
      <c r="N30" s="324"/>
      <c r="O30" s="324"/>
      <c r="P30" s="251"/>
      <c r="Q30" s="251"/>
      <c r="R30" s="251"/>
      <c r="S30" s="251"/>
      <c r="T30" s="251"/>
      <c r="U30" s="251"/>
      <c r="V30" s="251"/>
      <c r="W30" s="323">
        <f>ROUND(BD51,2)</f>
        <v>0</v>
      </c>
      <c r="X30" s="324"/>
      <c r="Y30" s="324"/>
      <c r="Z30" s="324"/>
      <c r="AA30" s="324"/>
      <c r="AB30" s="324"/>
      <c r="AC30" s="324"/>
      <c r="AD30" s="324"/>
      <c r="AE30" s="324"/>
      <c r="AF30" s="251"/>
      <c r="AG30" s="251"/>
      <c r="AH30" s="251"/>
      <c r="AI30" s="251"/>
      <c r="AJ30" s="251"/>
      <c r="AK30" s="323">
        <v>0</v>
      </c>
      <c r="AL30" s="324"/>
      <c r="AM30" s="324"/>
      <c r="AN30" s="324"/>
      <c r="AO30" s="324"/>
      <c r="AP30" s="251"/>
      <c r="AQ30" s="252"/>
      <c r="BE30" s="322"/>
    </row>
    <row r="31" spans="2:71" s="109" customFormat="1" ht="6.95" customHeight="1"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  <c r="AP31" s="111"/>
      <c r="AQ31" s="113"/>
      <c r="BE31" s="322"/>
    </row>
    <row r="32" spans="2:71" s="109" customFormat="1" ht="25.9" customHeight="1">
      <c r="B32" s="110"/>
      <c r="C32" s="254"/>
      <c r="D32" s="255" t="s">
        <v>49</v>
      </c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256"/>
      <c r="S32" s="256"/>
      <c r="T32" s="257" t="s">
        <v>50</v>
      </c>
      <c r="U32" s="256"/>
      <c r="V32" s="256"/>
      <c r="W32" s="256"/>
      <c r="X32" s="325" t="s">
        <v>51</v>
      </c>
      <c r="Y32" s="326"/>
      <c r="Z32" s="326"/>
      <c r="AA32" s="326"/>
      <c r="AB32" s="326"/>
      <c r="AC32" s="256"/>
      <c r="AD32" s="256"/>
      <c r="AE32" s="256"/>
      <c r="AF32" s="256"/>
      <c r="AG32" s="256"/>
      <c r="AH32" s="256"/>
      <c r="AI32" s="256"/>
      <c r="AJ32" s="256"/>
      <c r="AK32" s="327">
        <f>SUM(AK23:AK30)</f>
        <v>0</v>
      </c>
      <c r="AL32" s="326"/>
      <c r="AM32" s="326"/>
      <c r="AN32" s="326"/>
      <c r="AO32" s="328"/>
      <c r="AP32" s="254"/>
      <c r="AQ32" s="258"/>
      <c r="BE32" s="322"/>
    </row>
    <row r="33" spans="2:56" s="109" customFormat="1" ht="6.95" customHeight="1">
      <c r="B33" s="110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11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3"/>
    </row>
    <row r="34" spans="2:56" s="109" customFormat="1" ht="6.95" customHeight="1">
      <c r="B34" s="135"/>
      <c r="C34" s="136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7"/>
    </row>
    <row r="38" spans="2:56" s="109" customFormat="1" ht="6.95" customHeight="1">
      <c r="B38" s="138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10"/>
    </row>
    <row r="39" spans="2:56" s="109" customFormat="1" ht="36.950000000000003" customHeight="1">
      <c r="B39" s="110"/>
      <c r="C39" s="159" t="s">
        <v>52</v>
      </c>
      <c r="AR39" s="110"/>
    </row>
    <row r="40" spans="2:56" s="109" customFormat="1" ht="6.95" customHeight="1">
      <c r="B40" s="110"/>
      <c r="AR40" s="110"/>
    </row>
    <row r="41" spans="2:56" s="260" customFormat="1" ht="14.45" customHeight="1">
      <c r="B41" s="259"/>
      <c r="C41" s="160" t="s">
        <v>16</v>
      </c>
      <c r="L41" s="260" t="str">
        <f>K5</f>
        <v>20180121</v>
      </c>
      <c r="AR41" s="259"/>
    </row>
    <row r="42" spans="2:56" s="263" customFormat="1" ht="36.950000000000003" customHeight="1">
      <c r="B42" s="261"/>
      <c r="C42" s="262" t="s">
        <v>19</v>
      </c>
      <c r="L42" s="348" t="str">
        <f>K6</f>
        <v>Kosmonosy, obnova vodovodu a kanalizace - 2020 - etapa 1, část B</v>
      </c>
      <c r="M42" s="349"/>
      <c r="N42" s="349"/>
      <c r="O42" s="349"/>
      <c r="P42" s="349"/>
      <c r="Q42" s="349"/>
      <c r="R42" s="349"/>
      <c r="S42" s="349"/>
      <c r="T42" s="349"/>
      <c r="U42" s="349"/>
      <c r="V42" s="349"/>
      <c r="W42" s="349"/>
      <c r="X42" s="349"/>
      <c r="Y42" s="349"/>
      <c r="Z42" s="349"/>
      <c r="AA42" s="349"/>
      <c r="AB42" s="349"/>
      <c r="AC42" s="349"/>
      <c r="AD42" s="349"/>
      <c r="AE42" s="349"/>
      <c r="AF42" s="349"/>
      <c r="AG42" s="349"/>
      <c r="AH42" s="349"/>
      <c r="AI42" s="349"/>
      <c r="AJ42" s="349"/>
      <c r="AK42" s="349"/>
      <c r="AL42" s="349"/>
      <c r="AM42" s="349"/>
      <c r="AN42" s="349"/>
      <c r="AO42" s="349"/>
      <c r="AR42" s="261"/>
    </row>
    <row r="43" spans="2:56" s="109" customFormat="1" ht="6.95" customHeight="1">
      <c r="B43" s="110"/>
      <c r="AR43" s="110"/>
    </row>
    <row r="44" spans="2:56" s="109" customFormat="1" ht="15">
      <c r="B44" s="110"/>
      <c r="C44" s="160" t="s">
        <v>24</v>
      </c>
      <c r="L44" s="264" t="str">
        <f>IF(K8="","",K8)</f>
        <v>Kosmonosy</v>
      </c>
      <c r="AI44" s="160" t="s">
        <v>26</v>
      </c>
      <c r="AM44" s="357" t="str">
        <f>IF(AN8= "","",AN8)</f>
        <v>18. 12. 2018</v>
      </c>
      <c r="AN44" s="357"/>
      <c r="AR44" s="110"/>
    </row>
    <row r="45" spans="2:56" s="109" customFormat="1" ht="6.95" customHeight="1">
      <c r="B45" s="110"/>
      <c r="AR45" s="110"/>
    </row>
    <row r="46" spans="2:56" s="109" customFormat="1" ht="15">
      <c r="B46" s="110"/>
      <c r="C46" s="160" t="s">
        <v>28</v>
      </c>
      <c r="L46" s="260" t="str">
        <f>IF(E11= "","",E11)</f>
        <v>Vodovody a kanalizace Mladá Boleslav, a.s.</v>
      </c>
      <c r="AI46" s="160" t="s">
        <v>34</v>
      </c>
      <c r="AM46" s="350" t="str">
        <f>IF(E17="","",E17)</f>
        <v>Šindlar s.r.o., Na Brně 372/2a, Hradec Králové 6</v>
      </c>
      <c r="AN46" s="350"/>
      <c r="AO46" s="350"/>
      <c r="AP46" s="350"/>
      <c r="AR46" s="110"/>
      <c r="AS46" s="351" t="s">
        <v>53</v>
      </c>
      <c r="AT46" s="352"/>
      <c r="AU46" s="120"/>
      <c r="AV46" s="120"/>
      <c r="AW46" s="120"/>
      <c r="AX46" s="120"/>
      <c r="AY46" s="120"/>
      <c r="AZ46" s="120"/>
      <c r="BA46" s="120"/>
      <c r="BB46" s="120"/>
      <c r="BC46" s="120"/>
      <c r="BD46" s="265"/>
    </row>
    <row r="47" spans="2:56" s="109" customFormat="1" ht="15">
      <c r="B47" s="110"/>
      <c r="C47" s="160" t="s">
        <v>32</v>
      </c>
      <c r="L47" s="260" t="str">
        <f>IF(E14= "Vyplň údaj","",E14)</f>
        <v/>
      </c>
      <c r="AR47" s="110"/>
      <c r="AS47" s="353"/>
      <c r="AT47" s="354"/>
      <c r="AU47" s="111"/>
      <c r="AV47" s="111"/>
      <c r="AW47" s="111"/>
      <c r="AX47" s="111"/>
      <c r="AY47" s="111"/>
      <c r="AZ47" s="111"/>
      <c r="BA47" s="111"/>
      <c r="BB47" s="111"/>
      <c r="BC47" s="111"/>
      <c r="BD47" s="205"/>
    </row>
    <row r="48" spans="2:56" s="109" customFormat="1" ht="10.9" customHeight="1">
      <c r="B48" s="110"/>
      <c r="AR48" s="110"/>
      <c r="AS48" s="353"/>
      <c r="AT48" s="354"/>
      <c r="AU48" s="111"/>
      <c r="AV48" s="111"/>
      <c r="AW48" s="111"/>
      <c r="AX48" s="111"/>
      <c r="AY48" s="111"/>
      <c r="AZ48" s="111"/>
      <c r="BA48" s="111"/>
      <c r="BB48" s="111"/>
      <c r="BC48" s="111"/>
      <c r="BD48" s="205"/>
    </row>
    <row r="49" spans="1:91" s="109" customFormat="1" ht="29.25" customHeight="1">
      <c r="B49" s="110"/>
      <c r="C49" s="361" t="s">
        <v>54</v>
      </c>
      <c r="D49" s="356"/>
      <c r="E49" s="356"/>
      <c r="F49" s="356"/>
      <c r="G49" s="356"/>
      <c r="H49" s="130"/>
      <c r="I49" s="355" t="s">
        <v>55</v>
      </c>
      <c r="J49" s="356"/>
      <c r="K49" s="356"/>
      <c r="L49" s="356"/>
      <c r="M49" s="356"/>
      <c r="N49" s="356"/>
      <c r="O49" s="356"/>
      <c r="P49" s="356"/>
      <c r="Q49" s="356"/>
      <c r="R49" s="356"/>
      <c r="S49" s="356"/>
      <c r="T49" s="356"/>
      <c r="U49" s="356"/>
      <c r="V49" s="356"/>
      <c r="W49" s="356"/>
      <c r="X49" s="356"/>
      <c r="Y49" s="356"/>
      <c r="Z49" s="356"/>
      <c r="AA49" s="356"/>
      <c r="AB49" s="356"/>
      <c r="AC49" s="356"/>
      <c r="AD49" s="356"/>
      <c r="AE49" s="356"/>
      <c r="AF49" s="356"/>
      <c r="AG49" s="358" t="s">
        <v>56</v>
      </c>
      <c r="AH49" s="356"/>
      <c r="AI49" s="356"/>
      <c r="AJ49" s="356"/>
      <c r="AK49" s="356"/>
      <c r="AL49" s="356"/>
      <c r="AM49" s="356"/>
      <c r="AN49" s="355" t="s">
        <v>57</v>
      </c>
      <c r="AO49" s="356"/>
      <c r="AP49" s="356"/>
      <c r="AQ49" s="266" t="s">
        <v>58</v>
      </c>
      <c r="AR49" s="110"/>
      <c r="AS49" s="168" t="s">
        <v>59</v>
      </c>
      <c r="AT49" s="169" t="s">
        <v>60</v>
      </c>
      <c r="AU49" s="169" t="s">
        <v>61</v>
      </c>
      <c r="AV49" s="169" t="s">
        <v>62</v>
      </c>
      <c r="AW49" s="169" t="s">
        <v>63</v>
      </c>
      <c r="AX49" s="169" t="s">
        <v>64</v>
      </c>
      <c r="AY49" s="169" t="s">
        <v>65</v>
      </c>
      <c r="AZ49" s="169" t="s">
        <v>66</v>
      </c>
      <c r="BA49" s="169" t="s">
        <v>67</v>
      </c>
      <c r="BB49" s="169" t="s">
        <v>68</v>
      </c>
      <c r="BC49" s="169" t="s">
        <v>69</v>
      </c>
      <c r="BD49" s="170" t="s">
        <v>70</v>
      </c>
    </row>
    <row r="50" spans="1:91" s="109" customFormat="1" ht="10.9" customHeight="1">
      <c r="B50" s="110"/>
      <c r="AR50" s="110"/>
      <c r="AS50" s="174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265"/>
    </row>
    <row r="51" spans="1:91" s="263" customFormat="1" ht="32.450000000000003" customHeight="1">
      <c r="B51" s="261"/>
      <c r="C51" s="172" t="s">
        <v>71</v>
      </c>
      <c r="D51" s="267"/>
      <c r="E51" s="267"/>
      <c r="F51" s="267"/>
      <c r="G51" s="267"/>
      <c r="H51" s="267"/>
      <c r="I51" s="267"/>
      <c r="J51" s="267"/>
      <c r="K51" s="267"/>
      <c r="L51" s="267"/>
      <c r="M51" s="267"/>
      <c r="N51" s="267"/>
      <c r="O51" s="267"/>
      <c r="P51" s="267"/>
      <c r="Q51" s="267"/>
      <c r="R51" s="267"/>
      <c r="S51" s="267"/>
      <c r="T51" s="267"/>
      <c r="U51" s="267"/>
      <c r="V51" s="267"/>
      <c r="W51" s="267"/>
      <c r="X51" s="267"/>
      <c r="Y51" s="267"/>
      <c r="Z51" s="267"/>
      <c r="AA51" s="267"/>
      <c r="AB51" s="267"/>
      <c r="AC51" s="267"/>
      <c r="AD51" s="267"/>
      <c r="AE51" s="267"/>
      <c r="AF51" s="267"/>
      <c r="AG51" s="360">
        <f>ROUND(AG52+AG55+AG58+AG63+AG67+AG69,2)</f>
        <v>0</v>
      </c>
      <c r="AH51" s="360"/>
      <c r="AI51" s="360"/>
      <c r="AJ51" s="360"/>
      <c r="AK51" s="360"/>
      <c r="AL51" s="360"/>
      <c r="AM51" s="360"/>
      <c r="AN51" s="359">
        <f t="shared" ref="AN51:AN69" si="0">SUM(AG51,AT51)</f>
        <v>0</v>
      </c>
      <c r="AO51" s="359"/>
      <c r="AP51" s="359"/>
      <c r="AQ51" s="268" t="s">
        <v>5</v>
      </c>
      <c r="AR51" s="261"/>
      <c r="AS51" s="269">
        <f>ROUND(AS52+AS55+AS58+AS63+AS67+AS69,2)</f>
        <v>0</v>
      </c>
      <c r="AT51" s="270">
        <f t="shared" ref="AT51:AT69" si="1">ROUND(SUM(AV51:AW51),2)</f>
        <v>0</v>
      </c>
      <c r="AU51" s="271">
        <f>ROUND(AU52+AU55+AU58+AU63+AU67+AU69,5)</f>
        <v>0</v>
      </c>
      <c r="AV51" s="270">
        <f>ROUND(AZ51*L26,2)</f>
        <v>0</v>
      </c>
      <c r="AW51" s="270">
        <f>ROUND(BA51*L27,2)</f>
        <v>0</v>
      </c>
      <c r="AX51" s="270">
        <f>ROUND(BB51*L26,2)</f>
        <v>0</v>
      </c>
      <c r="AY51" s="270">
        <f>ROUND(BC51*L27,2)</f>
        <v>0</v>
      </c>
      <c r="AZ51" s="270">
        <f>ROUND(AZ52+AZ55+AZ58+AZ63+AZ67+AZ69,2)</f>
        <v>0</v>
      </c>
      <c r="BA51" s="270">
        <f>ROUND(BA52+BA55+BA58+BA63+BA67+BA69,2)</f>
        <v>0</v>
      </c>
      <c r="BB51" s="270">
        <f>ROUND(BB52+BB55+BB58+BB63+BB67+BB69,2)</f>
        <v>0</v>
      </c>
      <c r="BC51" s="270">
        <f>ROUND(BC52+BC55+BC58+BC63+BC67+BC69,2)</f>
        <v>0</v>
      </c>
      <c r="BD51" s="272">
        <f>ROUND(BD52+BD55+BD58+BD63+BD67+BD69,2)</f>
        <v>0</v>
      </c>
      <c r="BS51" s="262" t="s">
        <v>72</v>
      </c>
      <c r="BT51" s="262" t="s">
        <v>73</v>
      </c>
      <c r="BU51" s="273" t="s">
        <v>74</v>
      </c>
      <c r="BV51" s="262" t="s">
        <v>75</v>
      </c>
      <c r="BW51" s="262" t="s">
        <v>7</v>
      </c>
      <c r="BX51" s="262" t="s">
        <v>76</v>
      </c>
      <c r="CL51" s="262" t="s">
        <v>21</v>
      </c>
    </row>
    <row r="52" spans="1:91" s="274" customFormat="1" ht="16.5" customHeight="1">
      <c r="B52" s="275"/>
      <c r="C52" s="276"/>
      <c r="D52" s="345" t="s">
        <v>77</v>
      </c>
      <c r="E52" s="345"/>
      <c r="F52" s="345"/>
      <c r="G52" s="345"/>
      <c r="H52" s="345"/>
      <c r="I52" s="277"/>
      <c r="J52" s="345" t="s">
        <v>78</v>
      </c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7">
        <f>ROUND(SUM(AG53:AG54),2)</f>
        <v>0</v>
      </c>
      <c r="AH52" s="334"/>
      <c r="AI52" s="334"/>
      <c r="AJ52" s="334"/>
      <c r="AK52" s="334"/>
      <c r="AL52" s="334"/>
      <c r="AM52" s="334"/>
      <c r="AN52" s="333">
        <f t="shared" si="0"/>
        <v>0</v>
      </c>
      <c r="AO52" s="334"/>
      <c r="AP52" s="334"/>
      <c r="AQ52" s="278" t="s">
        <v>79</v>
      </c>
      <c r="AR52" s="275"/>
      <c r="AS52" s="279">
        <f>ROUND(SUM(AS53:AS54),2)</f>
        <v>0</v>
      </c>
      <c r="AT52" s="280">
        <f t="shared" si="1"/>
        <v>0</v>
      </c>
      <c r="AU52" s="281">
        <f>ROUND(SUM(AU53:AU54),5)</f>
        <v>0</v>
      </c>
      <c r="AV52" s="280">
        <f>ROUND(AZ52*L26,2)</f>
        <v>0</v>
      </c>
      <c r="AW52" s="280">
        <f>ROUND(BA52*L27,2)</f>
        <v>0</v>
      </c>
      <c r="AX52" s="280">
        <f>ROUND(BB52*L26,2)</f>
        <v>0</v>
      </c>
      <c r="AY52" s="280">
        <f>ROUND(BC52*L27,2)</f>
        <v>0</v>
      </c>
      <c r="AZ52" s="280">
        <f>ROUND(SUM(AZ53:AZ54),2)</f>
        <v>0</v>
      </c>
      <c r="BA52" s="280">
        <f>ROUND(SUM(BA53:BA54),2)</f>
        <v>0</v>
      </c>
      <c r="BB52" s="280">
        <f>ROUND(SUM(BB53:BB54),2)</f>
        <v>0</v>
      </c>
      <c r="BC52" s="280">
        <f>ROUND(SUM(BC53:BC54),2)</f>
        <v>0</v>
      </c>
      <c r="BD52" s="282">
        <f>ROUND(SUM(BD53:BD54),2)</f>
        <v>0</v>
      </c>
      <c r="BS52" s="283" t="s">
        <v>72</v>
      </c>
      <c r="BT52" s="283" t="s">
        <v>77</v>
      </c>
      <c r="BU52" s="283" t="s">
        <v>74</v>
      </c>
      <c r="BV52" s="283" t="s">
        <v>75</v>
      </c>
      <c r="BW52" s="283" t="s">
        <v>80</v>
      </c>
      <c r="BX52" s="283" t="s">
        <v>7</v>
      </c>
      <c r="CL52" s="283" t="s">
        <v>21</v>
      </c>
      <c r="CM52" s="283" t="s">
        <v>81</v>
      </c>
    </row>
    <row r="53" spans="1:91" s="291" customFormat="1" ht="16.5" customHeight="1">
      <c r="A53" s="284" t="s">
        <v>82</v>
      </c>
      <c r="B53" s="285"/>
      <c r="C53" s="158"/>
      <c r="D53" s="158"/>
      <c r="E53" s="346" t="s">
        <v>83</v>
      </c>
      <c r="F53" s="346"/>
      <c r="G53" s="346"/>
      <c r="H53" s="346"/>
      <c r="I53" s="346"/>
      <c r="J53" s="158"/>
      <c r="K53" s="346" t="s">
        <v>84</v>
      </c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6"/>
      <c r="Z53" s="346"/>
      <c r="AA53" s="346"/>
      <c r="AB53" s="346"/>
      <c r="AC53" s="346"/>
      <c r="AD53" s="346"/>
      <c r="AE53" s="346"/>
      <c r="AF53" s="346"/>
      <c r="AG53" s="335">
        <f>'1.1 - SO 1.1 Stoka AD'!J29</f>
        <v>0</v>
      </c>
      <c r="AH53" s="336"/>
      <c r="AI53" s="336"/>
      <c r="AJ53" s="336"/>
      <c r="AK53" s="336"/>
      <c r="AL53" s="336"/>
      <c r="AM53" s="336"/>
      <c r="AN53" s="335">
        <f t="shared" si="0"/>
        <v>0</v>
      </c>
      <c r="AO53" s="336"/>
      <c r="AP53" s="336"/>
      <c r="AQ53" s="286" t="s">
        <v>85</v>
      </c>
      <c r="AR53" s="285"/>
      <c r="AS53" s="287">
        <v>0</v>
      </c>
      <c r="AT53" s="288">
        <f t="shared" si="1"/>
        <v>0</v>
      </c>
      <c r="AU53" s="289">
        <f>'1.1 - SO 1.1 Stoka AD'!P92</f>
        <v>0</v>
      </c>
      <c r="AV53" s="288">
        <f>'1.1 - SO 1.1 Stoka AD'!J32</f>
        <v>0</v>
      </c>
      <c r="AW53" s="288">
        <f>'1.1 - SO 1.1 Stoka AD'!J33</f>
        <v>0</v>
      </c>
      <c r="AX53" s="288">
        <f>'1.1 - SO 1.1 Stoka AD'!J34</f>
        <v>0</v>
      </c>
      <c r="AY53" s="288">
        <f>'1.1 - SO 1.1 Stoka AD'!J35</f>
        <v>0</v>
      </c>
      <c r="AZ53" s="288">
        <f>'1.1 - SO 1.1 Stoka AD'!F32</f>
        <v>0</v>
      </c>
      <c r="BA53" s="288">
        <f>'1.1 - SO 1.1 Stoka AD'!F33</f>
        <v>0</v>
      </c>
      <c r="BB53" s="288">
        <f>'1.1 - SO 1.1 Stoka AD'!F34</f>
        <v>0</v>
      </c>
      <c r="BC53" s="288">
        <f>'1.1 - SO 1.1 Stoka AD'!F35</f>
        <v>0</v>
      </c>
      <c r="BD53" s="290">
        <f>'1.1 - SO 1.1 Stoka AD'!F36</f>
        <v>0</v>
      </c>
      <c r="BT53" s="292" t="s">
        <v>81</v>
      </c>
      <c r="BV53" s="292" t="s">
        <v>75</v>
      </c>
      <c r="BW53" s="292" t="s">
        <v>86</v>
      </c>
      <c r="BX53" s="292" t="s">
        <v>80</v>
      </c>
      <c r="CL53" s="292" t="s">
        <v>21</v>
      </c>
    </row>
    <row r="54" spans="1:91" s="291" customFormat="1" ht="16.5" customHeight="1">
      <c r="A54" s="284" t="s">
        <v>82</v>
      </c>
      <c r="B54" s="285"/>
      <c r="C54" s="158"/>
      <c r="D54" s="158"/>
      <c r="E54" s="346" t="s">
        <v>87</v>
      </c>
      <c r="F54" s="346"/>
      <c r="G54" s="346"/>
      <c r="H54" s="346"/>
      <c r="I54" s="346"/>
      <c r="J54" s="158"/>
      <c r="K54" s="346" t="s">
        <v>88</v>
      </c>
      <c r="L54" s="346"/>
      <c r="M54" s="346"/>
      <c r="N54" s="346"/>
      <c r="O54" s="346"/>
      <c r="P54" s="346"/>
      <c r="Q54" s="346"/>
      <c r="R54" s="346"/>
      <c r="S54" s="346"/>
      <c r="T54" s="346"/>
      <c r="U54" s="346"/>
      <c r="V54" s="346"/>
      <c r="W54" s="346"/>
      <c r="X54" s="346"/>
      <c r="Y54" s="346"/>
      <c r="Z54" s="346"/>
      <c r="AA54" s="346"/>
      <c r="AB54" s="346"/>
      <c r="AC54" s="346"/>
      <c r="AD54" s="346"/>
      <c r="AE54" s="346"/>
      <c r="AF54" s="346"/>
      <c r="AG54" s="335">
        <f>'1.4 - SO 1.4.2 Vodovodní ...'!J29</f>
        <v>0</v>
      </c>
      <c r="AH54" s="336"/>
      <c r="AI54" s="336"/>
      <c r="AJ54" s="336"/>
      <c r="AK54" s="336"/>
      <c r="AL54" s="336"/>
      <c r="AM54" s="336"/>
      <c r="AN54" s="335">
        <f t="shared" si="0"/>
        <v>0</v>
      </c>
      <c r="AO54" s="336"/>
      <c r="AP54" s="336"/>
      <c r="AQ54" s="286" t="s">
        <v>85</v>
      </c>
      <c r="AR54" s="285"/>
      <c r="AS54" s="287">
        <v>0</v>
      </c>
      <c r="AT54" s="288">
        <f t="shared" si="1"/>
        <v>0</v>
      </c>
      <c r="AU54" s="289">
        <f>'1.4 - SO 1.4.2 Vodovodní ...'!P92</f>
        <v>0</v>
      </c>
      <c r="AV54" s="288">
        <f>'1.4 - SO 1.4.2 Vodovodní ...'!J32</f>
        <v>0</v>
      </c>
      <c r="AW54" s="288">
        <f>'1.4 - SO 1.4.2 Vodovodní ...'!J33</f>
        <v>0</v>
      </c>
      <c r="AX54" s="288">
        <f>'1.4 - SO 1.4.2 Vodovodní ...'!J34</f>
        <v>0</v>
      </c>
      <c r="AY54" s="288">
        <f>'1.4 - SO 1.4.2 Vodovodní ...'!J35</f>
        <v>0</v>
      </c>
      <c r="AZ54" s="288">
        <f>'1.4 - SO 1.4.2 Vodovodní ...'!F32</f>
        <v>0</v>
      </c>
      <c r="BA54" s="288">
        <f>'1.4 - SO 1.4.2 Vodovodní ...'!F33</f>
        <v>0</v>
      </c>
      <c r="BB54" s="288">
        <f>'1.4 - SO 1.4.2 Vodovodní ...'!F34</f>
        <v>0</v>
      </c>
      <c r="BC54" s="288">
        <f>'1.4 - SO 1.4.2 Vodovodní ...'!F35</f>
        <v>0</v>
      </c>
      <c r="BD54" s="290">
        <f>'1.4 - SO 1.4.2 Vodovodní ...'!F36</f>
        <v>0</v>
      </c>
      <c r="BT54" s="292" t="s">
        <v>81</v>
      </c>
      <c r="BV54" s="292" t="s">
        <v>75</v>
      </c>
      <c r="BW54" s="292" t="s">
        <v>89</v>
      </c>
      <c r="BX54" s="292" t="s">
        <v>80</v>
      </c>
      <c r="CL54" s="292" t="s">
        <v>21</v>
      </c>
    </row>
    <row r="55" spans="1:91" s="274" customFormat="1" ht="16.5" customHeight="1">
      <c r="B55" s="275"/>
      <c r="C55" s="276"/>
      <c r="D55" s="345" t="s">
        <v>81</v>
      </c>
      <c r="E55" s="345"/>
      <c r="F55" s="345"/>
      <c r="G55" s="345"/>
      <c r="H55" s="345"/>
      <c r="I55" s="277"/>
      <c r="J55" s="345" t="s">
        <v>90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47">
        <f>ROUND(SUM(AG56:AG57),2)</f>
        <v>0</v>
      </c>
      <c r="AH55" s="334"/>
      <c r="AI55" s="334"/>
      <c r="AJ55" s="334"/>
      <c r="AK55" s="334"/>
      <c r="AL55" s="334"/>
      <c r="AM55" s="334"/>
      <c r="AN55" s="333">
        <f t="shared" si="0"/>
        <v>0</v>
      </c>
      <c r="AO55" s="334"/>
      <c r="AP55" s="334"/>
      <c r="AQ55" s="278" t="s">
        <v>79</v>
      </c>
      <c r="AR55" s="275"/>
      <c r="AS55" s="279">
        <f>ROUND(SUM(AS56:AS57),2)</f>
        <v>0</v>
      </c>
      <c r="AT55" s="280">
        <f t="shared" si="1"/>
        <v>0</v>
      </c>
      <c r="AU55" s="281">
        <f>ROUND(SUM(AU56:AU57),5)</f>
        <v>0</v>
      </c>
      <c r="AV55" s="280">
        <f>ROUND(AZ55*L26,2)</f>
        <v>0</v>
      </c>
      <c r="AW55" s="280">
        <f>ROUND(BA55*L27,2)</f>
        <v>0</v>
      </c>
      <c r="AX55" s="280">
        <f>ROUND(BB55*L26,2)</f>
        <v>0</v>
      </c>
      <c r="AY55" s="280">
        <f>ROUND(BC55*L27,2)</f>
        <v>0</v>
      </c>
      <c r="AZ55" s="280">
        <f>ROUND(SUM(AZ56:AZ57),2)</f>
        <v>0</v>
      </c>
      <c r="BA55" s="280">
        <f>ROUND(SUM(BA56:BA57),2)</f>
        <v>0</v>
      </c>
      <c r="BB55" s="280">
        <f>ROUND(SUM(BB56:BB57),2)</f>
        <v>0</v>
      </c>
      <c r="BC55" s="280">
        <f>ROUND(SUM(BC56:BC57),2)</f>
        <v>0</v>
      </c>
      <c r="BD55" s="282">
        <f>ROUND(SUM(BD56:BD57),2)</f>
        <v>0</v>
      </c>
      <c r="BS55" s="283" t="s">
        <v>72</v>
      </c>
      <c r="BT55" s="283" t="s">
        <v>77</v>
      </c>
      <c r="BU55" s="283" t="s">
        <v>74</v>
      </c>
      <c r="BV55" s="283" t="s">
        <v>75</v>
      </c>
      <c r="BW55" s="283" t="s">
        <v>91</v>
      </c>
      <c r="BX55" s="283" t="s">
        <v>7</v>
      </c>
      <c r="CL55" s="283" t="s">
        <v>21</v>
      </c>
      <c r="CM55" s="283" t="s">
        <v>81</v>
      </c>
    </row>
    <row r="56" spans="1:91" s="291" customFormat="1" ht="16.5" customHeight="1">
      <c r="A56" s="284" t="s">
        <v>82</v>
      </c>
      <c r="B56" s="285"/>
      <c r="C56" s="158"/>
      <c r="D56" s="158"/>
      <c r="E56" s="346" t="s">
        <v>92</v>
      </c>
      <c r="F56" s="346"/>
      <c r="G56" s="346"/>
      <c r="H56" s="346"/>
      <c r="I56" s="346"/>
      <c r="J56" s="158"/>
      <c r="K56" s="346" t="s">
        <v>93</v>
      </c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35">
        <f>'2.1 - SO 2.1 Stoka AC'!J29</f>
        <v>0</v>
      </c>
      <c r="AH56" s="336"/>
      <c r="AI56" s="336"/>
      <c r="AJ56" s="336"/>
      <c r="AK56" s="336"/>
      <c r="AL56" s="336"/>
      <c r="AM56" s="336"/>
      <c r="AN56" s="335">
        <f t="shared" si="0"/>
        <v>0</v>
      </c>
      <c r="AO56" s="336"/>
      <c r="AP56" s="336"/>
      <c r="AQ56" s="286" t="s">
        <v>85</v>
      </c>
      <c r="AR56" s="285"/>
      <c r="AS56" s="287">
        <v>0</v>
      </c>
      <c r="AT56" s="288">
        <f t="shared" si="1"/>
        <v>0</v>
      </c>
      <c r="AU56" s="289">
        <f>'2.1 - SO 2.1 Stoka AC'!P93</f>
        <v>0</v>
      </c>
      <c r="AV56" s="288">
        <f>'2.1 - SO 2.1 Stoka AC'!J32</f>
        <v>0</v>
      </c>
      <c r="AW56" s="288">
        <f>'2.1 - SO 2.1 Stoka AC'!J33</f>
        <v>0</v>
      </c>
      <c r="AX56" s="288">
        <f>'2.1 - SO 2.1 Stoka AC'!J34</f>
        <v>0</v>
      </c>
      <c r="AY56" s="288">
        <f>'2.1 - SO 2.1 Stoka AC'!J35</f>
        <v>0</v>
      </c>
      <c r="AZ56" s="288">
        <f>'2.1 - SO 2.1 Stoka AC'!F32</f>
        <v>0</v>
      </c>
      <c r="BA56" s="288">
        <f>'2.1 - SO 2.1 Stoka AC'!F33</f>
        <v>0</v>
      </c>
      <c r="BB56" s="288">
        <f>'2.1 - SO 2.1 Stoka AC'!F34</f>
        <v>0</v>
      </c>
      <c r="BC56" s="288">
        <f>'2.1 - SO 2.1 Stoka AC'!F35</f>
        <v>0</v>
      </c>
      <c r="BD56" s="290">
        <f>'2.1 - SO 2.1 Stoka AC'!F36</f>
        <v>0</v>
      </c>
      <c r="BT56" s="292" t="s">
        <v>81</v>
      </c>
      <c r="BV56" s="292" t="s">
        <v>75</v>
      </c>
      <c r="BW56" s="292" t="s">
        <v>94</v>
      </c>
      <c r="BX56" s="292" t="s">
        <v>91</v>
      </c>
      <c r="CL56" s="292" t="s">
        <v>21</v>
      </c>
    </row>
    <row r="57" spans="1:91" s="291" customFormat="1" ht="16.5" customHeight="1">
      <c r="A57" s="284" t="s">
        <v>82</v>
      </c>
      <c r="B57" s="285"/>
      <c r="C57" s="158"/>
      <c r="D57" s="158"/>
      <c r="E57" s="346" t="s">
        <v>95</v>
      </c>
      <c r="F57" s="346"/>
      <c r="G57" s="346"/>
      <c r="H57" s="346"/>
      <c r="I57" s="346"/>
      <c r="J57" s="158"/>
      <c r="K57" s="346" t="s">
        <v>96</v>
      </c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35">
        <f>'2.4 - SO 2.3.2 Vodovodní ...'!J29</f>
        <v>0</v>
      </c>
      <c r="AH57" s="336"/>
      <c r="AI57" s="336"/>
      <c r="AJ57" s="336"/>
      <c r="AK57" s="336"/>
      <c r="AL57" s="336"/>
      <c r="AM57" s="336"/>
      <c r="AN57" s="335">
        <f t="shared" si="0"/>
        <v>0</v>
      </c>
      <c r="AO57" s="336"/>
      <c r="AP57" s="336"/>
      <c r="AQ57" s="286" t="s">
        <v>85</v>
      </c>
      <c r="AR57" s="285"/>
      <c r="AS57" s="287">
        <v>0</v>
      </c>
      <c r="AT57" s="288">
        <f t="shared" si="1"/>
        <v>0</v>
      </c>
      <c r="AU57" s="289">
        <f>'2.4 - SO 2.3.2 Vodovodní ...'!P92</f>
        <v>0</v>
      </c>
      <c r="AV57" s="288">
        <f>'2.4 - SO 2.3.2 Vodovodní ...'!J32</f>
        <v>0</v>
      </c>
      <c r="AW57" s="288">
        <f>'2.4 - SO 2.3.2 Vodovodní ...'!J33</f>
        <v>0</v>
      </c>
      <c r="AX57" s="288">
        <f>'2.4 - SO 2.3.2 Vodovodní ...'!J34</f>
        <v>0</v>
      </c>
      <c r="AY57" s="288">
        <f>'2.4 - SO 2.3.2 Vodovodní ...'!J35</f>
        <v>0</v>
      </c>
      <c r="AZ57" s="288">
        <f>'2.4 - SO 2.3.2 Vodovodní ...'!F32</f>
        <v>0</v>
      </c>
      <c r="BA57" s="288">
        <f>'2.4 - SO 2.3.2 Vodovodní ...'!F33</f>
        <v>0</v>
      </c>
      <c r="BB57" s="288">
        <f>'2.4 - SO 2.3.2 Vodovodní ...'!F34</f>
        <v>0</v>
      </c>
      <c r="BC57" s="288">
        <f>'2.4 - SO 2.3.2 Vodovodní ...'!F35</f>
        <v>0</v>
      </c>
      <c r="BD57" s="290">
        <f>'2.4 - SO 2.3.2 Vodovodní ...'!F36</f>
        <v>0</v>
      </c>
      <c r="BT57" s="292" t="s">
        <v>81</v>
      </c>
      <c r="BV57" s="292" t="s">
        <v>75</v>
      </c>
      <c r="BW57" s="292" t="s">
        <v>97</v>
      </c>
      <c r="BX57" s="292" t="s">
        <v>91</v>
      </c>
      <c r="CL57" s="292" t="s">
        <v>21</v>
      </c>
    </row>
    <row r="58" spans="1:91" s="274" customFormat="1" ht="16.5" customHeight="1">
      <c r="B58" s="275"/>
      <c r="C58" s="276"/>
      <c r="D58" s="345" t="s">
        <v>98</v>
      </c>
      <c r="E58" s="345"/>
      <c r="F58" s="345"/>
      <c r="G58" s="345"/>
      <c r="H58" s="345"/>
      <c r="I58" s="277"/>
      <c r="J58" s="345" t="s">
        <v>99</v>
      </c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5"/>
      <c r="V58" s="345"/>
      <c r="W58" s="345"/>
      <c r="X58" s="345"/>
      <c r="Y58" s="345"/>
      <c r="Z58" s="345"/>
      <c r="AA58" s="345"/>
      <c r="AB58" s="345"/>
      <c r="AC58" s="345"/>
      <c r="AD58" s="345"/>
      <c r="AE58" s="345"/>
      <c r="AF58" s="345"/>
      <c r="AG58" s="347">
        <f>ROUND(SUM(AG59:AG62),2)</f>
        <v>0</v>
      </c>
      <c r="AH58" s="334"/>
      <c r="AI58" s="334"/>
      <c r="AJ58" s="334"/>
      <c r="AK58" s="334"/>
      <c r="AL58" s="334"/>
      <c r="AM58" s="334"/>
      <c r="AN58" s="333">
        <f t="shared" si="0"/>
        <v>0</v>
      </c>
      <c r="AO58" s="334"/>
      <c r="AP58" s="334"/>
      <c r="AQ58" s="278" t="s">
        <v>79</v>
      </c>
      <c r="AR58" s="275"/>
      <c r="AS58" s="279">
        <f>ROUND(SUM(AS59:AS62),2)</f>
        <v>0</v>
      </c>
      <c r="AT58" s="280">
        <f t="shared" si="1"/>
        <v>0</v>
      </c>
      <c r="AU58" s="281">
        <f>ROUND(SUM(AU59:AU62),5)</f>
        <v>0</v>
      </c>
      <c r="AV58" s="280">
        <f>ROUND(AZ58*L26,2)</f>
        <v>0</v>
      </c>
      <c r="AW58" s="280">
        <f>ROUND(BA58*L27,2)</f>
        <v>0</v>
      </c>
      <c r="AX58" s="280">
        <f>ROUND(BB58*L26,2)</f>
        <v>0</v>
      </c>
      <c r="AY58" s="280">
        <f>ROUND(BC58*L27,2)</f>
        <v>0</v>
      </c>
      <c r="AZ58" s="280">
        <f>ROUND(SUM(AZ59:AZ62),2)</f>
        <v>0</v>
      </c>
      <c r="BA58" s="280">
        <f>ROUND(SUM(BA59:BA62),2)</f>
        <v>0</v>
      </c>
      <c r="BB58" s="280">
        <f>ROUND(SUM(BB59:BB62),2)</f>
        <v>0</v>
      </c>
      <c r="BC58" s="280">
        <f>ROUND(SUM(BC59:BC62),2)</f>
        <v>0</v>
      </c>
      <c r="BD58" s="282">
        <f>ROUND(SUM(BD59:BD62),2)</f>
        <v>0</v>
      </c>
      <c r="BS58" s="283" t="s">
        <v>72</v>
      </c>
      <c r="BT58" s="283" t="s">
        <v>77</v>
      </c>
      <c r="BU58" s="283" t="s">
        <v>74</v>
      </c>
      <c r="BV58" s="283" t="s">
        <v>75</v>
      </c>
      <c r="BW58" s="283" t="s">
        <v>100</v>
      </c>
      <c r="BX58" s="283" t="s">
        <v>7</v>
      </c>
      <c r="CL58" s="283" t="s">
        <v>21</v>
      </c>
      <c r="CM58" s="283" t="s">
        <v>81</v>
      </c>
    </row>
    <row r="59" spans="1:91" s="291" customFormat="1" ht="16.5" customHeight="1">
      <c r="A59" s="284" t="s">
        <v>82</v>
      </c>
      <c r="B59" s="285"/>
      <c r="C59" s="158"/>
      <c r="D59" s="158"/>
      <c r="E59" s="346" t="s">
        <v>101</v>
      </c>
      <c r="F59" s="346"/>
      <c r="G59" s="346"/>
      <c r="H59" s="346"/>
      <c r="I59" s="346"/>
      <c r="J59" s="158"/>
      <c r="K59" s="346" t="s">
        <v>102</v>
      </c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  <c r="Z59" s="346"/>
      <c r="AA59" s="346"/>
      <c r="AB59" s="346"/>
      <c r="AC59" s="346"/>
      <c r="AD59" s="346"/>
      <c r="AE59" s="346"/>
      <c r="AF59" s="346"/>
      <c r="AG59" s="335">
        <f>'3.1 - SO 3.1 Stoka AA'!J29</f>
        <v>0</v>
      </c>
      <c r="AH59" s="336"/>
      <c r="AI59" s="336"/>
      <c r="AJ59" s="336"/>
      <c r="AK59" s="336"/>
      <c r="AL59" s="336"/>
      <c r="AM59" s="336"/>
      <c r="AN59" s="335">
        <f t="shared" si="0"/>
        <v>0</v>
      </c>
      <c r="AO59" s="336"/>
      <c r="AP59" s="336"/>
      <c r="AQ59" s="286" t="s">
        <v>85</v>
      </c>
      <c r="AR59" s="285"/>
      <c r="AS59" s="287">
        <v>0</v>
      </c>
      <c r="AT59" s="288">
        <f t="shared" si="1"/>
        <v>0</v>
      </c>
      <c r="AU59" s="289">
        <f>'3.1 - SO 3.1 Stoka AA'!P92</f>
        <v>0</v>
      </c>
      <c r="AV59" s="288">
        <f>'3.1 - SO 3.1 Stoka AA'!J32</f>
        <v>0</v>
      </c>
      <c r="AW59" s="288">
        <f>'3.1 - SO 3.1 Stoka AA'!J33</f>
        <v>0</v>
      </c>
      <c r="AX59" s="288">
        <f>'3.1 - SO 3.1 Stoka AA'!J34</f>
        <v>0</v>
      </c>
      <c r="AY59" s="288">
        <f>'3.1 - SO 3.1 Stoka AA'!J35</f>
        <v>0</v>
      </c>
      <c r="AZ59" s="288">
        <f>'3.1 - SO 3.1 Stoka AA'!F32</f>
        <v>0</v>
      </c>
      <c r="BA59" s="288">
        <f>'3.1 - SO 3.1 Stoka AA'!F33</f>
        <v>0</v>
      </c>
      <c r="BB59" s="288">
        <f>'3.1 - SO 3.1 Stoka AA'!F34</f>
        <v>0</v>
      </c>
      <c r="BC59" s="288">
        <f>'3.1 - SO 3.1 Stoka AA'!F35</f>
        <v>0</v>
      </c>
      <c r="BD59" s="290">
        <f>'3.1 - SO 3.1 Stoka AA'!F36</f>
        <v>0</v>
      </c>
      <c r="BT59" s="292" t="s">
        <v>81</v>
      </c>
      <c r="BV59" s="292" t="s">
        <v>75</v>
      </c>
      <c r="BW59" s="292" t="s">
        <v>103</v>
      </c>
      <c r="BX59" s="292" t="s">
        <v>100</v>
      </c>
      <c r="CL59" s="292" t="s">
        <v>21</v>
      </c>
    </row>
    <row r="60" spans="1:91" s="291" customFormat="1" ht="16.5" customHeight="1">
      <c r="A60" s="284" t="s">
        <v>82</v>
      </c>
      <c r="B60" s="285"/>
      <c r="C60" s="158"/>
      <c r="D60" s="158"/>
      <c r="E60" s="346" t="s">
        <v>104</v>
      </c>
      <c r="F60" s="346"/>
      <c r="G60" s="346"/>
      <c r="H60" s="346"/>
      <c r="I60" s="346"/>
      <c r="J60" s="158"/>
      <c r="K60" s="346" t="s">
        <v>105</v>
      </c>
      <c r="L60" s="346"/>
      <c r="M60" s="346"/>
      <c r="N60" s="346"/>
      <c r="O60" s="346"/>
      <c r="P60" s="346"/>
      <c r="Q60" s="346"/>
      <c r="R60" s="346"/>
      <c r="S60" s="346"/>
      <c r="T60" s="346"/>
      <c r="U60" s="346"/>
      <c r="V60" s="346"/>
      <c r="W60" s="346"/>
      <c r="X60" s="346"/>
      <c r="Y60" s="346"/>
      <c r="Z60" s="346"/>
      <c r="AA60" s="346"/>
      <c r="AB60" s="346"/>
      <c r="AC60" s="346"/>
      <c r="AD60" s="346"/>
      <c r="AE60" s="346"/>
      <c r="AF60" s="346"/>
      <c r="AG60" s="335">
        <f>'3.2 - SO 3.2.1 Stoka B'!J29</f>
        <v>0</v>
      </c>
      <c r="AH60" s="336"/>
      <c r="AI60" s="336"/>
      <c r="AJ60" s="336"/>
      <c r="AK60" s="336"/>
      <c r="AL60" s="336"/>
      <c r="AM60" s="336"/>
      <c r="AN60" s="335">
        <f t="shared" si="0"/>
        <v>0</v>
      </c>
      <c r="AO60" s="336"/>
      <c r="AP60" s="336"/>
      <c r="AQ60" s="286" t="s">
        <v>85</v>
      </c>
      <c r="AR60" s="285"/>
      <c r="AS60" s="287">
        <v>0</v>
      </c>
      <c r="AT60" s="288">
        <f t="shared" si="1"/>
        <v>0</v>
      </c>
      <c r="AU60" s="289">
        <f>'3.2 - SO 3.2.1 Stoka B'!P92</f>
        <v>0</v>
      </c>
      <c r="AV60" s="288">
        <f>'3.2 - SO 3.2.1 Stoka B'!J32</f>
        <v>0</v>
      </c>
      <c r="AW60" s="288">
        <f>'3.2 - SO 3.2.1 Stoka B'!J33</f>
        <v>0</v>
      </c>
      <c r="AX60" s="288">
        <f>'3.2 - SO 3.2.1 Stoka B'!J34</f>
        <v>0</v>
      </c>
      <c r="AY60" s="288">
        <f>'3.2 - SO 3.2.1 Stoka B'!J35</f>
        <v>0</v>
      </c>
      <c r="AZ60" s="288">
        <f>'3.2 - SO 3.2.1 Stoka B'!F32</f>
        <v>0</v>
      </c>
      <c r="BA60" s="288">
        <f>'3.2 - SO 3.2.1 Stoka B'!F33</f>
        <v>0</v>
      </c>
      <c r="BB60" s="288">
        <f>'3.2 - SO 3.2.1 Stoka B'!F34</f>
        <v>0</v>
      </c>
      <c r="BC60" s="288">
        <f>'3.2 - SO 3.2.1 Stoka B'!F35</f>
        <v>0</v>
      </c>
      <c r="BD60" s="290">
        <f>'3.2 - SO 3.2.1 Stoka B'!F36</f>
        <v>0</v>
      </c>
      <c r="BT60" s="292" t="s">
        <v>81</v>
      </c>
      <c r="BV60" s="292" t="s">
        <v>75</v>
      </c>
      <c r="BW60" s="292" t="s">
        <v>106</v>
      </c>
      <c r="BX60" s="292" t="s">
        <v>100</v>
      </c>
      <c r="CL60" s="292" t="s">
        <v>21</v>
      </c>
    </row>
    <row r="61" spans="1:91" s="291" customFormat="1" ht="16.5" customHeight="1">
      <c r="A61" s="284" t="s">
        <v>82</v>
      </c>
      <c r="B61" s="285"/>
      <c r="C61" s="158"/>
      <c r="D61" s="158"/>
      <c r="E61" s="346" t="s">
        <v>107</v>
      </c>
      <c r="F61" s="346"/>
      <c r="G61" s="346"/>
      <c r="H61" s="346"/>
      <c r="I61" s="346"/>
      <c r="J61" s="158"/>
      <c r="K61" s="346" t="s">
        <v>108</v>
      </c>
      <c r="L61" s="346"/>
      <c r="M61" s="346"/>
      <c r="N61" s="346"/>
      <c r="O61" s="346"/>
      <c r="P61" s="346"/>
      <c r="Q61" s="346"/>
      <c r="R61" s="346"/>
      <c r="S61" s="346"/>
      <c r="T61" s="346"/>
      <c r="U61" s="346"/>
      <c r="V61" s="346"/>
      <c r="W61" s="346"/>
      <c r="X61" s="346"/>
      <c r="Y61" s="346"/>
      <c r="Z61" s="346"/>
      <c r="AA61" s="346"/>
      <c r="AB61" s="346"/>
      <c r="AC61" s="346"/>
      <c r="AD61" s="346"/>
      <c r="AE61" s="346"/>
      <c r="AF61" s="346"/>
      <c r="AG61" s="335">
        <f>'3.3 - SO 3.3 Lokální opra...'!J29</f>
        <v>0</v>
      </c>
      <c r="AH61" s="336"/>
      <c r="AI61" s="336"/>
      <c r="AJ61" s="336"/>
      <c r="AK61" s="336"/>
      <c r="AL61" s="336"/>
      <c r="AM61" s="336"/>
      <c r="AN61" s="335">
        <f t="shared" si="0"/>
        <v>0</v>
      </c>
      <c r="AO61" s="336"/>
      <c r="AP61" s="336"/>
      <c r="AQ61" s="286" t="s">
        <v>85</v>
      </c>
      <c r="AR61" s="285"/>
      <c r="AS61" s="287">
        <v>0</v>
      </c>
      <c r="AT61" s="288">
        <f t="shared" si="1"/>
        <v>0</v>
      </c>
      <c r="AU61" s="289">
        <f>'3.3 - SO 3.3 Lokální opra...'!P93</f>
        <v>0</v>
      </c>
      <c r="AV61" s="288">
        <f>'3.3 - SO 3.3 Lokální opra...'!J32</f>
        <v>0</v>
      </c>
      <c r="AW61" s="288">
        <f>'3.3 - SO 3.3 Lokální opra...'!J33</f>
        <v>0</v>
      </c>
      <c r="AX61" s="288">
        <f>'3.3 - SO 3.3 Lokální opra...'!J34</f>
        <v>0</v>
      </c>
      <c r="AY61" s="288">
        <f>'3.3 - SO 3.3 Lokální opra...'!J35</f>
        <v>0</v>
      </c>
      <c r="AZ61" s="288">
        <f>'3.3 - SO 3.3 Lokální opra...'!F32</f>
        <v>0</v>
      </c>
      <c r="BA61" s="288">
        <f>'3.3 - SO 3.3 Lokální opra...'!F33</f>
        <v>0</v>
      </c>
      <c r="BB61" s="288">
        <f>'3.3 - SO 3.3 Lokální opra...'!F34</f>
        <v>0</v>
      </c>
      <c r="BC61" s="288">
        <f>'3.3 - SO 3.3 Lokální opra...'!F35</f>
        <v>0</v>
      </c>
      <c r="BD61" s="290">
        <f>'3.3 - SO 3.3 Lokální opra...'!F36</f>
        <v>0</v>
      </c>
      <c r="BT61" s="292" t="s">
        <v>81</v>
      </c>
      <c r="BV61" s="292" t="s">
        <v>75</v>
      </c>
      <c r="BW61" s="292" t="s">
        <v>109</v>
      </c>
      <c r="BX61" s="292" t="s">
        <v>100</v>
      </c>
      <c r="CL61" s="292" t="s">
        <v>21</v>
      </c>
    </row>
    <row r="62" spans="1:91" s="291" customFormat="1" ht="16.5" customHeight="1">
      <c r="A62" s="284" t="s">
        <v>82</v>
      </c>
      <c r="B62" s="285"/>
      <c r="C62" s="158"/>
      <c r="D62" s="158"/>
      <c r="E62" s="346" t="s">
        <v>110</v>
      </c>
      <c r="F62" s="346"/>
      <c r="G62" s="346"/>
      <c r="H62" s="346"/>
      <c r="I62" s="346"/>
      <c r="J62" s="158"/>
      <c r="K62" s="346" t="s">
        <v>111</v>
      </c>
      <c r="L62" s="346"/>
      <c r="M62" s="346"/>
      <c r="N62" s="346"/>
      <c r="O62" s="346"/>
      <c r="P62" s="346"/>
      <c r="Q62" s="346"/>
      <c r="R62" s="346"/>
      <c r="S62" s="346"/>
      <c r="T62" s="346"/>
      <c r="U62" s="346"/>
      <c r="V62" s="346"/>
      <c r="W62" s="346"/>
      <c r="X62" s="346"/>
      <c r="Y62" s="346"/>
      <c r="Z62" s="346"/>
      <c r="AA62" s="346"/>
      <c r="AB62" s="346"/>
      <c r="AC62" s="346"/>
      <c r="AD62" s="346"/>
      <c r="AE62" s="346"/>
      <c r="AF62" s="346"/>
      <c r="AG62" s="335">
        <f>'3.4 - SO 3.4 Vodovodní řad 3'!J29</f>
        <v>0</v>
      </c>
      <c r="AH62" s="336"/>
      <c r="AI62" s="336"/>
      <c r="AJ62" s="336"/>
      <c r="AK62" s="336"/>
      <c r="AL62" s="336"/>
      <c r="AM62" s="336"/>
      <c r="AN62" s="335">
        <f t="shared" si="0"/>
        <v>0</v>
      </c>
      <c r="AO62" s="336"/>
      <c r="AP62" s="336"/>
      <c r="AQ62" s="286" t="s">
        <v>85</v>
      </c>
      <c r="AR62" s="285"/>
      <c r="AS62" s="287">
        <v>0</v>
      </c>
      <c r="AT62" s="288">
        <f t="shared" si="1"/>
        <v>0</v>
      </c>
      <c r="AU62" s="289">
        <f>'3.4 - SO 3.4 Vodovodní řad 3'!P93</f>
        <v>0</v>
      </c>
      <c r="AV62" s="288">
        <f>'3.4 - SO 3.4 Vodovodní řad 3'!J32</f>
        <v>0</v>
      </c>
      <c r="AW62" s="288">
        <f>'3.4 - SO 3.4 Vodovodní řad 3'!J33</f>
        <v>0</v>
      </c>
      <c r="AX62" s="288">
        <f>'3.4 - SO 3.4 Vodovodní řad 3'!J34</f>
        <v>0</v>
      </c>
      <c r="AY62" s="288">
        <f>'3.4 - SO 3.4 Vodovodní řad 3'!J35</f>
        <v>0</v>
      </c>
      <c r="AZ62" s="288">
        <f>'3.4 - SO 3.4 Vodovodní řad 3'!F32</f>
        <v>0</v>
      </c>
      <c r="BA62" s="288">
        <f>'3.4 - SO 3.4 Vodovodní řad 3'!F33</f>
        <v>0</v>
      </c>
      <c r="BB62" s="288">
        <f>'3.4 - SO 3.4 Vodovodní řad 3'!F34</f>
        <v>0</v>
      </c>
      <c r="BC62" s="288">
        <f>'3.4 - SO 3.4 Vodovodní řad 3'!F35</f>
        <v>0</v>
      </c>
      <c r="BD62" s="290">
        <f>'3.4 - SO 3.4 Vodovodní řad 3'!F36</f>
        <v>0</v>
      </c>
      <c r="BT62" s="292" t="s">
        <v>81</v>
      </c>
      <c r="BV62" s="292" t="s">
        <v>75</v>
      </c>
      <c r="BW62" s="292" t="s">
        <v>112</v>
      </c>
      <c r="BX62" s="292" t="s">
        <v>100</v>
      </c>
      <c r="CL62" s="292" t="s">
        <v>21</v>
      </c>
    </row>
    <row r="63" spans="1:91" s="274" customFormat="1" ht="16.5" customHeight="1">
      <c r="B63" s="275"/>
      <c r="C63" s="276"/>
      <c r="D63" s="345" t="s">
        <v>113</v>
      </c>
      <c r="E63" s="345"/>
      <c r="F63" s="345"/>
      <c r="G63" s="345"/>
      <c r="H63" s="345"/>
      <c r="I63" s="277"/>
      <c r="J63" s="345" t="s">
        <v>114</v>
      </c>
      <c r="K63" s="345"/>
      <c r="L63" s="345"/>
      <c r="M63" s="345"/>
      <c r="N63" s="345"/>
      <c r="O63" s="345"/>
      <c r="P63" s="345"/>
      <c r="Q63" s="345"/>
      <c r="R63" s="345"/>
      <c r="S63" s="345"/>
      <c r="T63" s="345"/>
      <c r="U63" s="345"/>
      <c r="V63" s="345"/>
      <c r="W63" s="345"/>
      <c r="X63" s="345"/>
      <c r="Y63" s="345"/>
      <c r="Z63" s="345"/>
      <c r="AA63" s="345"/>
      <c r="AB63" s="345"/>
      <c r="AC63" s="345"/>
      <c r="AD63" s="345"/>
      <c r="AE63" s="345"/>
      <c r="AF63" s="345"/>
      <c r="AG63" s="347">
        <f>ROUND(SUM(AG64:AG66),2)</f>
        <v>0</v>
      </c>
      <c r="AH63" s="334"/>
      <c r="AI63" s="334"/>
      <c r="AJ63" s="334"/>
      <c r="AK63" s="334"/>
      <c r="AL63" s="334"/>
      <c r="AM63" s="334"/>
      <c r="AN63" s="333">
        <f t="shared" si="0"/>
        <v>0</v>
      </c>
      <c r="AO63" s="334"/>
      <c r="AP63" s="334"/>
      <c r="AQ63" s="278" t="s">
        <v>79</v>
      </c>
      <c r="AR63" s="275"/>
      <c r="AS63" s="279">
        <f>ROUND(SUM(AS64:AS66),2)</f>
        <v>0</v>
      </c>
      <c r="AT63" s="280">
        <f t="shared" si="1"/>
        <v>0</v>
      </c>
      <c r="AU63" s="281">
        <f>ROUND(SUM(AU64:AU66),5)</f>
        <v>0</v>
      </c>
      <c r="AV63" s="280">
        <f>ROUND(AZ63*L26,2)</f>
        <v>0</v>
      </c>
      <c r="AW63" s="280">
        <f>ROUND(BA63*L27,2)</f>
        <v>0</v>
      </c>
      <c r="AX63" s="280">
        <f>ROUND(BB63*L26,2)</f>
        <v>0</v>
      </c>
      <c r="AY63" s="280">
        <f>ROUND(BC63*L27,2)</f>
        <v>0</v>
      </c>
      <c r="AZ63" s="280">
        <f>ROUND(SUM(AZ64:AZ66),2)</f>
        <v>0</v>
      </c>
      <c r="BA63" s="280">
        <f>ROUND(SUM(BA64:BA66),2)</f>
        <v>0</v>
      </c>
      <c r="BB63" s="280">
        <f>ROUND(SUM(BB64:BB66),2)</f>
        <v>0</v>
      </c>
      <c r="BC63" s="280">
        <f>ROUND(SUM(BC64:BC66),2)</f>
        <v>0</v>
      </c>
      <c r="BD63" s="282">
        <f>ROUND(SUM(BD64:BD66),2)</f>
        <v>0</v>
      </c>
      <c r="BS63" s="283" t="s">
        <v>72</v>
      </c>
      <c r="BT63" s="283" t="s">
        <v>77</v>
      </c>
      <c r="BU63" s="283" t="s">
        <v>74</v>
      </c>
      <c r="BV63" s="283" t="s">
        <v>75</v>
      </c>
      <c r="BW63" s="283" t="s">
        <v>115</v>
      </c>
      <c r="BX63" s="283" t="s">
        <v>7</v>
      </c>
      <c r="CL63" s="283" t="s">
        <v>21</v>
      </c>
      <c r="CM63" s="283" t="s">
        <v>81</v>
      </c>
    </row>
    <row r="64" spans="1:91" s="291" customFormat="1" ht="16.5" customHeight="1">
      <c r="A64" s="284" t="s">
        <v>82</v>
      </c>
      <c r="B64" s="285"/>
      <c r="C64" s="158"/>
      <c r="D64" s="158"/>
      <c r="E64" s="346" t="s">
        <v>116</v>
      </c>
      <c r="F64" s="346"/>
      <c r="G64" s="346"/>
      <c r="H64" s="346"/>
      <c r="I64" s="346"/>
      <c r="J64" s="158"/>
      <c r="K64" s="346" t="s">
        <v>117</v>
      </c>
      <c r="L64" s="346"/>
      <c r="M64" s="346"/>
      <c r="N64" s="346"/>
      <c r="O64" s="346"/>
      <c r="P64" s="346"/>
      <c r="Q64" s="346"/>
      <c r="R64" s="346"/>
      <c r="S64" s="346"/>
      <c r="T64" s="346"/>
      <c r="U64" s="346"/>
      <c r="V64" s="346"/>
      <c r="W64" s="346"/>
      <c r="X64" s="346"/>
      <c r="Y64" s="346"/>
      <c r="Z64" s="346"/>
      <c r="AA64" s="346"/>
      <c r="AB64" s="346"/>
      <c r="AC64" s="346"/>
      <c r="AD64" s="346"/>
      <c r="AE64" s="346"/>
      <c r="AF64" s="346"/>
      <c r="AG64" s="335">
        <f>'4.1 - SO 4.1 Stoka A'!J29</f>
        <v>0</v>
      </c>
      <c r="AH64" s="336"/>
      <c r="AI64" s="336"/>
      <c r="AJ64" s="336"/>
      <c r="AK64" s="336"/>
      <c r="AL64" s="336"/>
      <c r="AM64" s="336"/>
      <c r="AN64" s="335">
        <f t="shared" si="0"/>
        <v>0</v>
      </c>
      <c r="AO64" s="336"/>
      <c r="AP64" s="336"/>
      <c r="AQ64" s="286" t="s">
        <v>85</v>
      </c>
      <c r="AR64" s="285"/>
      <c r="AS64" s="287">
        <v>0</v>
      </c>
      <c r="AT64" s="288">
        <f t="shared" si="1"/>
        <v>0</v>
      </c>
      <c r="AU64" s="289">
        <f>'4.1 - SO 4.1 Stoka A'!P96</f>
        <v>0</v>
      </c>
      <c r="AV64" s="288">
        <f>'4.1 - SO 4.1 Stoka A'!J32</f>
        <v>0</v>
      </c>
      <c r="AW64" s="288">
        <f>'4.1 - SO 4.1 Stoka A'!J33</f>
        <v>0</v>
      </c>
      <c r="AX64" s="288">
        <f>'4.1 - SO 4.1 Stoka A'!J34</f>
        <v>0</v>
      </c>
      <c r="AY64" s="288">
        <f>'4.1 - SO 4.1 Stoka A'!J35</f>
        <v>0</v>
      </c>
      <c r="AZ64" s="288">
        <f>'4.1 - SO 4.1 Stoka A'!F32</f>
        <v>0</v>
      </c>
      <c r="BA64" s="288">
        <f>'4.1 - SO 4.1 Stoka A'!F33</f>
        <v>0</v>
      </c>
      <c r="BB64" s="288">
        <f>'4.1 - SO 4.1 Stoka A'!F34</f>
        <v>0</v>
      </c>
      <c r="BC64" s="288">
        <f>'4.1 - SO 4.1 Stoka A'!F35</f>
        <v>0</v>
      </c>
      <c r="BD64" s="290">
        <f>'4.1 - SO 4.1 Stoka A'!F36</f>
        <v>0</v>
      </c>
      <c r="BT64" s="292" t="s">
        <v>81</v>
      </c>
      <c r="BV64" s="292" t="s">
        <v>75</v>
      </c>
      <c r="BW64" s="292" t="s">
        <v>118</v>
      </c>
      <c r="BX64" s="292" t="s">
        <v>115</v>
      </c>
      <c r="CL64" s="292" t="s">
        <v>21</v>
      </c>
    </row>
    <row r="65" spans="1:91" s="291" customFormat="1" ht="16.5" customHeight="1">
      <c r="A65" s="284" t="s">
        <v>82</v>
      </c>
      <c r="B65" s="285"/>
      <c r="C65" s="158"/>
      <c r="D65" s="158"/>
      <c r="E65" s="346" t="s">
        <v>119</v>
      </c>
      <c r="F65" s="346"/>
      <c r="G65" s="346"/>
      <c r="H65" s="346"/>
      <c r="I65" s="346"/>
      <c r="J65" s="158"/>
      <c r="K65" s="346" t="s">
        <v>120</v>
      </c>
      <c r="L65" s="346"/>
      <c r="M65" s="346"/>
      <c r="N65" s="346"/>
      <c r="O65" s="346"/>
      <c r="P65" s="346"/>
      <c r="Q65" s="346"/>
      <c r="R65" s="346"/>
      <c r="S65" s="346"/>
      <c r="T65" s="346"/>
      <c r="U65" s="346"/>
      <c r="V65" s="346"/>
      <c r="W65" s="346"/>
      <c r="X65" s="346"/>
      <c r="Y65" s="346"/>
      <c r="Z65" s="346"/>
      <c r="AA65" s="346"/>
      <c r="AB65" s="346"/>
      <c r="AC65" s="346"/>
      <c r="AD65" s="346"/>
      <c r="AE65" s="346"/>
      <c r="AF65" s="346"/>
      <c r="AG65" s="335">
        <f>'4.2 - SO 4.2 Lokální opra...'!J29</f>
        <v>0</v>
      </c>
      <c r="AH65" s="336"/>
      <c r="AI65" s="336"/>
      <c r="AJ65" s="336"/>
      <c r="AK65" s="336"/>
      <c r="AL65" s="336"/>
      <c r="AM65" s="336"/>
      <c r="AN65" s="335">
        <f t="shared" si="0"/>
        <v>0</v>
      </c>
      <c r="AO65" s="336"/>
      <c r="AP65" s="336"/>
      <c r="AQ65" s="286" t="s">
        <v>85</v>
      </c>
      <c r="AR65" s="285"/>
      <c r="AS65" s="287">
        <v>0</v>
      </c>
      <c r="AT65" s="288">
        <f t="shared" si="1"/>
        <v>0</v>
      </c>
      <c r="AU65" s="289">
        <f>'4.2 - SO 4.2 Lokální opra...'!P87</f>
        <v>0</v>
      </c>
      <c r="AV65" s="288">
        <f>'4.2 - SO 4.2 Lokální opra...'!J32</f>
        <v>0</v>
      </c>
      <c r="AW65" s="288">
        <f>'4.2 - SO 4.2 Lokální opra...'!J33</f>
        <v>0</v>
      </c>
      <c r="AX65" s="288">
        <f>'4.2 - SO 4.2 Lokální opra...'!J34</f>
        <v>0</v>
      </c>
      <c r="AY65" s="288">
        <f>'4.2 - SO 4.2 Lokální opra...'!J35</f>
        <v>0</v>
      </c>
      <c r="AZ65" s="288">
        <f>'4.2 - SO 4.2 Lokální opra...'!F32</f>
        <v>0</v>
      </c>
      <c r="BA65" s="288">
        <f>'4.2 - SO 4.2 Lokální opra...'!F33</f>
        <v>0</v>
      </c>
      <c r="BB65" s="288">
        <f>'4.2 - SO 4.2 Lokální opra...'!F34</f>
        <v>0</v>
      </c>
      <c r="BC65" s="288">
        <f>'4.2 - SO 4.2 Lokální opra...'!F35</f>
        <v>0</v>
      </c>
      <c r="BD65" s="290">
        <f>'4.2 - SO 4.2 Lokální opra...'!F36</f>
        <v>0</v>
      </c>
      <c r="BT65" s="292" t="s">
        <v>81</v>
      </c>
      <c r="BV65" s="292" t="s">
        <v>75</v>
      </c>
      <c r="BW65" s="292" t="s">
        <v>121</v>
      </c>
      <c r="BX65" s="292" t="s">
        <v>115</v>
      </c>
      <c r="CL65" s="292" t="s">
        <v>21</v>
      </c>
    </row>
    <row r="66" spans="1:91" s="291" customFormat="1" ht="16.5" customHeight="1">
      <c r="A66" s="284" t="s">
        <v>82</v>
      </c>
      <c r="B66" s="285"/>
      <c r="C66" s="158"/>
      <c r="D66" s="158"/>
      <c r="E66" s="346" t="s">
        <v>122</v>
      </c>
      <c r="F66" s="346"/>
      <c r="G66" s="346"/>
      <c r="H66" s="346"/>
      <c r="I66" s="346"/>
      <c r="J66" s="158"/>
      <c r="K66" s="346" t="s">
        <v>123</v>
      </c>
      <c r="L66" s="346"/>
      <c r="M66" s="346"/>
      <c r="N66" s="346"/>
      <c r="O66" s="346"/>
      <c r="P66" s="346"/>
      <c r="Q66" s="346"/>
      <c r="R66" s="346"/>
      <c r="S66" s="346"/>
      <c r="T66" s="346"/>
      <c r="U66" s="346"/>
      <c r="V66" s="346"/>
      <c r="W66" s="346"/>
      <c r="X66" s="346"/>
      <c r="Y66" s="346"/>
      <c r="Z66" s="346"/>
      <c r="AA66" s="346"/>
      <c r="AB66" s="346"/>
      <c r="AC66" s="346"/>
      <c r="AD66" s="346"/>
      <c r="AE66" s="346"/>
      <c r="AF66" s="346"/>
      <c r="AG66" s="335">
        <f>'4.3 - SO 4.3 Vodovodní řad 4'!J29</f>
        <v>0</v>
      </c>
      <c r="AH66" s="336"/>
      <c r="AI66" s="336"/>
      <c r="AJ66" s="336"/>
      <c r="AK66" s="336"/>
      <c r="AL66" s="336"/>
      <c r="AM66" s="336"/>
      <c r="AN66" s="335">
        <f t="shared" si="0"/>
        <v>0</v>
      </c>
      <c r="AO66" s="336"/>
      <c r="AP66" s="336"/>
      <c r="AQ66" s="286" t="s">
        <v>85</v>
      </c>
      <c r="AR66" s="285"/>
      <c r="AS66" s="287">
        <v>0</v>
      </c>
      <c r="AT66" s="288">
        <f t="shared" si="1"/>
        <v>0</v>
      </c>
      <c r="AU66" s="289">
        <f>'4.3 - SO 4.3 Vodovodní řad 4'!P92</f>
        <v>0</v>
      </c>
      <c r="AV66" s="288">
        <f>'4.3 - SO 4.3 Vodovodní řad 4'!J32</f>
        <v>0</v>
      </c>
      <c r="AW66" s="288">
        <f>'4.3 - SO 4.3 Vodovodní řad 4'!J33</f>
        <v>0</v>
      </c>
      <c r="AX66" s="288">
        <f>'4.3 - SO 4.3 Vodovodní řad 4'!J34</f>
        <v>0</v>
      </c>
      <c r="AY66" s="288">
        <f>'4.3 - SO 4.3 Vodovodní řad 4'!J35</f>
        <v>0</v>
      </c>
      <c r="AZ66" s="288">
        <f>'4.3 - SO 4.3 Vodovodní řad 4'!F32</f>
        <v>0</v>
      </c>
      <c r="BA66" s="288">
        <f>'4.3 - SO 4.3 Vodovodní řad 4'!F33</f>
        <v>0</v>
      </c>
      <c r="BB66" s="288">
        <f>'4.3 - SO 4.3 Vodovodní řad 4'!F34</f>
        <v>0</v>
      </c>
      <c r="BC66" s="288">
        <f>'4.3 - SO 4.3 Vodovodní řad 4'!F35</f>
        <v>0</v>
      </c>
      <c r="BD66" s="290">
        <f>'4.3 - SO 4.3 Vodovodní řad 4'!F36</f>
        <v>0</v>
      </c>
      <c r="BT66" s="292" t="s">
        <v>81</v>
      </c>
      <c r="BV66" s="292" t="s">
        <v>75</v>
      </c>
      <c r="BW66" s="292" t="s">
        <v>124</v>
      </c>
      <c r="BX66" s="292" t="s">
        <v>115</v>
      </c>
      <c r="CL66" s="292" t="s">
        <v>21</v>
      </c>
    </row>
    <row r="67" spans="1:91" s="274" customFormat="1" ht="16.5" customHeight="1">
      <c r="B67" s="275"/>
      <c r="C67" s="276"/>
      <c r="D67" s="345" t="s">
        <v>125</v>
      </c>
      <c r="E67" s="345"/>
      <c r="F67" s="345"/>
      <c r="G67" s="345"/>
      <c r="H67" s="345"/>
      <c r="I67" s="277"/>
      <c r="J67" s="345" t="s">
        <v>126</v>
      </c>
      <c r="K67" s="345"/>
      <c r="L67" s="345"/>
      <c r="M67" s="345"/>
      <c r="N67" s="345"/>
      <c r="O67" s="345"/>
      <c r="P67" s="345"/>
      <c r="Q67" s="345"/>
      <c r="R67" s="345"/>
      <c r="S67" s="345"/>
      <c r="T67" s="345"/>
      <c r="U67" s="345"/>
      <c r="V67" s="345"/>
      <c r="W67" s="345"/>
      <c r="X67" s="345"/>
      <c r="Y67" s="345"/>
      <c r="Z67" s="345"/>
      <c r="AA67" s="345"/>
      <c r="AB67" s="345"/>
      <c r="AC67" s="345"/>
      <c r="AD67" s="345"/>
      <c r="AE67" s="345"/>
      <c r="AF67" s="345"/>
      <c r="AG67" s="347">
        <f>ROUND(AG68,2)</f>
        <v>0</v>
      </c>
      <c r="AH67" s="334"/>
      <c r="AI67" s="334"/>
      <c r="AJ67" s="334"/>
      <c r="AK67" s="334"/>
      <c r="AL67" s="334"/>
      <c r="AM67" s="334"/>
      <c r="AN67" s="333">
        <f t="shared" si="0"/>
        <v>0</v>
      </c>
      <c r="AO67" s="334"/>
      <c r="AP67" s="334"/>
      <c r="AQ67" s="278" t="s">
        <v>79</v>
      </c>
      <c r="AR67" s="275"/>
      <c r="AS67" s="279">
        <f>ROUND(AS68,2)</f>
        <v>0</v>
      </c>
      <c r="AT67" s="280">
        <f t="shared" si="1"/>
        <v>0</v>
      </c>
      <c r="AU67" s="281">
        <f>ROUND(AU68,5)</f>
        <v>0</v>
      </c>
      <c r="AV67" s="280">
        <f>ROUND(AZ67*L26,2)</f>
        <v>0</v>
      </c>
      <c r="AW67" s="280">
        <f>ROUND(BA67*L27,2)</f>
        <v>0</v>
      </c>
      <c r="AX67" s="280">
        <f>ROUND(BB67*L26,2)</f>
        <v>0</v>
      </c>
      <c r="AY67" s="280">
        <f>ROUND(BC67*L27,2)</f>
        <v>0</v>
      </c>
      <c r="AZ67" s="280">
        <f>ROUND(AZ68,2)</f>
        <v>0</v>
      </c>
      <c r="BA67" s="280">
        <f>ROUND(BA68,2)</f>
        <v>0</v>
      </c>
      <c r="BB67" s="280">
        <f>ROUND(BB68,2)</f>
        <v>0</v>
      </c>
      <c r="BC67" s="280">
        <f>ROUND(BC68,2)</f>
        <v>0</v>
      </c>
      <c r="BD67" s="282">
        <f>ROUND(BD68,2)</f>
        <v>0</v>
      </c>
      <c r="BS67" s="283" t="s">
        <v>72</v>
      </c>
      <c r="BT67" s="283" t="s">
        <v>77</v>
      </c>
      <c r="BU67" s="283" t="s">
        <v>74</v>
      </c>
      <c r="BV67" s="283" t="s">
        <v>75</v>
      </c>
      <c r="BW67" s="283" t="s">
        <v>127</v>
      </c>
      <c r="BX67" s="283" t="s">
        <v>7</v>
      </c>
      <c r="CL67" s="283" t="s">
        <v>21</v>
      </c>
      <c r="CM67" s="283" t="s">
        <v>81</v>
      </c>
    </row>
    <row r="68" spans="1:91" s="291" customFormat="1" ht="16.5" customHeight="1">
      <c r="A68" s="284" t="s">
        <v>82</v>
      </c>
      <c r="B68" s="285"/>
      <c r="C68" s="158"/>
      <c r="D68" s="158"/>
      <c r="E68" s="346" t="s">
        <v>128</v>
      </c>
      <c r="F68" s="346"/>
      <c r="G68" s="346"/>
      <c r="H68" s="346"/>
      <c r="I68" s="346"/>
      <c r="J68" s="158"/>
      <c r="K68" s="346" t="s">
        <v>129</v>
      </c>
      <c r="L68" s="346"/>
      <c r="M68" s="346"/>
      <c r="N68" s="346"/>
      <c r="O68" s="346"/>
      <c r="P68" s="346"/>
      <c r="Q68" s="346"/>
      <c r="R68" s="346"/>
      <c r="S68" s="346"/>
      <c r="T68" s="346"/>
      <c r="U68" s="346"/>
      <c r="V68" s="346"/>
      <c r="W68" s="346"/>
      <c r="X68" s="346"/>
      <c r="Y68" s="346"/>
      <c r="Z68" s="346"/>
      <c r="AA68" s="346"/>
      <c r="AB68" s="346"/>
      <c r="AC68" s="346"/>
      <c r="AD68" s="346"/>
      <c r="AE68" s="346"/>
      <c r="AF68" s="346"/>
      <c r="AG68" s="335">
        <f>'5.3 - SO 5.2.5 Vodovodní ...'!J29</f>
        <v>0</v>
      </c>
      <c r="AH68" s="336"/>
      <c r="AI68" s="336"/>
      <c r="AJ68" s="336"/>
      <c r="AK68" s="336"/>
      <c r="AL68" s="336"/>
      <c r="AM68" s="336"/>
      <c r="AN68" s="335">
        <f t="shared" si="0"/>
        <v>0</v>
      </c>
      <c r="AO68" s="336"/>
      <c r="AP68" s="336"/>
      <c r="AQ68" s="286" t="s">
        <v>85</v>
      </c>
      <c r="AR68" s="285"/>
      <c r="AS68" s="287">
        <v>0</v>
      </c>
      <c r="AT68" s="288">
        <f t="shared" si="1"/>
        <v>0</v>
      </c>
      <c r="AU68" s="289">
        <f>'5.3 - SO 5.2.5 Vodovodní ...'!P90</f>
        <v>0</v>
      </c>
      <c r="AV68" s="288">
        <f>'5.3 - SO 5.2.5 Vodovodní ...'!J32</f>
        <v>0</v>
      </c>
      <c r="AW68" s="288">
        <f>'5.3 - SO 5.2.5 Vodovodní ...'!J33</f>
        <v>0</v>
      </c>
      <c r="AX68" s="288">
        <f>'5.3 - SO 5.2.5 Vodovodní ...'!J34</f>
        <v>0</v>
      </c>
      <c r="AY68" s="288">
        <f>'5.3 - SO 5.2.5 Vodovodní ...'!J35</f>
        <v>0</v>
      </c>
      <c r="AZ68" s="288">
        <f>'5.3 - SO 5.2.5 Vodovodní ...'!F32</f>
        <v>0</v>
      </c>
      <c r="BA68" s="288">
        <f>'5.3 - SO 5.2.5 Vodovodní ...'!F33</f>
        <v>0</v>
      </c>
      <c r="BB68" s="288">
        <f>'5.3 - SO 5.2.5 Vodovodní ...'!F34</f>
        <v>0</v>
      </c>
      <c r="BC68" s="288">
        <f>'5.3 - SO 5.2.5 Vodovodní ...'!F35</f>
        <v>0</v>
      </c>
      <c r="BD68" s="290">
        <f>'5.3 - SO 5.2.5 Vodovodní ...'!F36</f>
        <v>0</v>
      </c>
      <c r="BT68" s="292" t="s">
        <v>81</v>
      </c>
      <c r="BV68" s="292" t="s">
        <v>75</v>
      </c>
      <c r="BW68" s="292" t="s">
        <v>130</v>
      </c>
      <c r="BX68" s="292" t="s">
        <v>127</v>
      </c>
      <c r="CL68" s="292" t="s">
        <v>21</v>
      </c>
    </row>
    <row r="69" spans="1:91" s="274" customFormat="1" ht="16.5" customHeight="1">
      <c r="A69" s="284" t="s">
        <v>82</v>
      </c>
      <c r="B69" s="275"/>
      <c r="C69" s="276"/>
      <c r="D69" s="345" t="s">
        <v>131</v>
      </c>
      <c r="E69" s="345"/>
      <c r="F69" s="345"/>
      <c r="G69" s="345"/>
      <c r="H69" s="345"/>
      <c r="I69" s="277"/>
      <c r="J69" s="345" t="s">
        <v>132</v>
      </c>
      <c r="K69" s="345"/>
      <c r="L69" s="345"/>
      <c r="M69" s="345"/>
      <c r="N69" s="345"/>
      <c r="O69" s="345"/>
      <c r="P69" s="345"/>
      <c r="Q69" s="345"/>
      <c r="R69" s="345"/>
      <c r="S69" s="345"/>
      <c r="T69" s="345"/>
      <c r="U69" s="345"/>
      <c r="V69" s="345"/>
      <c r="W69" s="345"/>
      <c r="X69" s="345"/>
      <c r="Y69" s="345"/>
      <c r="Z69" s="345"/>
      <c r="AA69" s="345"/>
      <c r="AB69" s="345"/>
      <c r="AC69" s="345"/>
      <c r="AD69" s="345"/>
      <c r="AE69" s="345"/>
      <c r="AF69" s="345"/>
      <c r="AG69" s="333">
        <f>'06 - Vedlejší a ostaní ná...'!J27</f>
        <v>0</v>
      </c>
      <c r="AH69" s="334"/>
      <c r="AI69" s="334"/>
      <c r="AJ69" s="334"/>
      <c r="AK69" s="334"/>
      <c r="AL69" s="334"/>
      <c r="AM69" s="334"/>
      <c r="AN69" s="333">
        <f t="shared" si="0"/>
        <v>0</v>
      </c>
      <c r="AO69" s="334"/>
      <c r="AP69" s="334"/>
      <c r="AQ69" s="278" t="s">
        <v>79</v>
      </c>
      <c r="AR69" s="275"/>
      <c r="AS69" s="293">
        <v>0</v>
      </c>
      <c r="AT69" s="294">
        <f t="shared" si="1"/>
        <v>0</v>
      </c>
      <c r="AU69" s="295">
        <f>'06 - Vedlejší a ostaní ná...'!P82</f>
        <v>0</v>
      </c>
      <c r="AV69" s="294">
        <f>'06 - Vedlejší a ostaní ná...'!J30</f>
        <v>0</v>
      </c>
      <c r="AW69" s="294">
        <f>'06 - Vedlejší a ostaní ná...'!J31</f>
        <v>0</v>
      </c>
      <c r="AX69" s="294">
        <f>'06 - Vedlejší a ostaní ná...'!J32</f>
        <v>0</v>
      </c>
      <c r="AY69" s="294">
        <f>'06 - Vedlejší a ostaní ná...'!J33</f>
        <v>0</v>
      </c>
      <c r="AZ69" s="294">
        <f>'06 - Vedlejší a ostaní ná...'!F30</f>
        <v>0</v>
      </c>
      <c r="BA69" s="294">
        <f>'06 - Vedlejší a ostaní ná...'!F31</f>
        <v>0</v>
      </c>
      <c r="BB69" s="294">
        <f>'06 - Vedlejší a ostaní ná...'!F32</f>
        <v>0</v>
      </c>
      <c r="BC69" s="294">
        <f>'06 - Vedlejší a ostaní ná...'!F33</f>
        <v>0</v>
      </c>
      <c r="BD69" s="296">
        <f>'06 - Vedlejší a ostaní ná...'!F34</f>
        <v>0</v>
      </c>
      <c r="BT69" s="283" t="s">
        <v>77</v>
      </c>
      <c r="BV69" s="283" t="s">
        <v>75</v>
      </c>
      <c r="BW69" s="283" t="s">
        <v>133</v>
      </c>
      <c r="BX69" s="283" t="s">
        <v>7</v>
      </c>
      <c r="CL69" s="283" t="s">
        <v>5</v>
      </c>
      <c r="CM69" s="283" t="s">
        <v>81</v>
      </c>
    </row>
    <row r="70" spans="1:91" s="109" customFormat="1" ht="30" customHeight="1">
      <c r="B70" s="110"/>
      <c r="AR70" s="110"/>
    </row>
    <row r="71" spans="1:91" s="109" customFormat="1" ht="6.95" customHeight="1"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10"/>
    </row>
  </sheetData>
  <sheetProtection algorithmName="SHA-512" hashValue="SiSOYyM8W6C7qRJCishX6ybac+Dc6s4GkOvlyDgyZ8t8OjwBhqJ1c4tqjg/9sqIjk+MkqT2KClycsqeordBi3w==" saltValue="NYoqHmdiZWWNd+1ZFCBm4w==" spinCount="100000" sheet="1" objects="1" scenarios="1"/>
  <mergeCells count="109">
    <mergeCell ref="AN63:AP63"/>
    <mergeCell ref="AN64:AP64"/>
    <mergeCell ref="AN65:AP65"/>
    <mergeCell ref="AN66:AP66"/>
    <mergeCell ref="AN67:AP67"/>
    <mergeCell ref="AN59:AP59"/>
    <mergeCell ref="AN57:AP57"/>
    <mergeCell ref="AN54:AP54"/>
    <mergeCell ref="AN55:AP55"/>
    <mergeCell ref="AN56:AP56"/>
    <mergeCell ref="AN58:AP58"/>
    <mergeCell ref="AN60:AP60"/>
    <mergeCell ref="AN61:AP61"/>
    <mergeCell ref="AN62:AP62"/>
    <mergeCell ref="K59:AF59"/>
    <mergeCell ref="K60:AF60"/>
    <mergeCell ref="K61:AF61"/>
    <mergeCell ref="K62:AF62"/>
    <mergeCell ref="J63:AF63"/>
    <mergeCell ref="AG51:AM51"/>
    <mergeCell ref="C49:G49"/>
    <mergeCell ref="D52:H52"/>
    <mergeCell ref="E53:I53"/>
    <mergeCell ref="E54:I54"/>
    <mergeCell ref="D55:H55"/>
    <mergeCell ref="E56:I56"/>
    <mergeCell ref="E57:I57"/>
    <mergeCell ref="AM44:AN44"/>
    <mergeCell ref="I49:AF49"/>
    <mergeCell ref="AG49:AM49"/>
    <mergeCell ref="K53:AF53"/>
    <mergeCell ref="K54:AF54"/>
    <mergeCell ref="J55:AF55"/>
    <mergeCell ref="K56:AF56"/>
    <mergeCell ref="K57:AF57"/>
    <mergeCell ref="J58:AF58"/>
    <mergeCell ref="AN51:AP51"/>
    <mergeCell ref="E68:I68"/>
    <mergeCell ref="D69:H69"/>
    <mergeCell ref="AM46:AP46"/>
    <mergeCell ref="AS46:AT48"/>
    <mergeCell ref="AN49:AP49"/>
    <mergeCell ref="K65:AF65"/>
    <mergeCell ref="K64:AF64"/>
    <mergeCell ref="K66:AF66"/>
    <mergeCell ref="J67:AF67"/>
    <mergeCell ref="K68:AF68"/>
    <mergeCell ref="J69:AF69"/>
    <mergeCell ref="AG64:AM64"/>
    <mergeCell ref="AG63:AM63"/>
    <mergeCell ref="AG65:AM65"/>
    <mergeCell ref="AG66:AM66"/>
    <mergeCell ref="AG67:AM67"/>
    <mergeCell ref="AG68:AM68"/>
    <mergeCell ref="AG69:AM69"/>
    <mergeCell ref="AN53:AP53"/>
    <mergeCell ref="AN52:AP52"/>
    <mergeCell ref="AG52:AM52"/>
    <mergeCell ref="AG53:AM53"/>
    <mergeCell ref="AG54:AM54"/>
    <mergeCell ref="AG55:AM55"/>
    <mergeCell ref="L30:O30"/>
    <mergeCell ref="AK30:AO30"/>
    <mergeCell ref="K6:AO6"/>
    <mergeCell ref="J52:AF52"/>
    <mergeCell ref="W29:AE29"/>
    <mergeCell ref="AK29:AO29"/>
    <mergeCell ref="D67:H67"/>
    <mergeCell ref="D58:H58"/>
    <mergeCell ref="E59:I59"/>
    <mergeCell ref="E60:I60"/>
    <mergeCell ref="E61:I61"/>
    <mergeCell ref="E62:I62"/>
    <mergeCell ref="D63:H63"/>
    <mergeCell ref="E64:I64"/>
    <mergeCell ref="E65:I65"/>
    <mergeCell ref="E66:I66"/>
    <mergeCell ref="AG56:AM56"/>
    <mergeCell ref="AG57:AM57"/>
    <mergeCell ref="AG58:AM58"/>
    <mergeCell ref="AG59:AM59"/>
    <mergeCell ref="AG60:AM60"/>
    <mergeCell ref="AG61:AM61"/>
    <mergeCell ref="AG62:AM62"/>
    <mergeCell ref="L42:AO4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AN69:AP69"/>
    <mergeCell ref="AN68:AP6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3" location="'1.1 - SO 1.1 Stoka AD'!C2" display="/"/>
    <hyperlink ref="A54" location="'1.4 - SO 1.4.2 Vodovodní ...'!C2" display="/"/>
    <hyperlink ref="A56" location="'2.1 - SO 2.1 Stoka AC'!C2" display="/"/>
    <hyperlink ref="A57" location="'2.4 - SO 2.3.2 Vodovodní ...'!C2" display="/"/>
    <hyperlink ref="A59" location="'3.1 - SO 3.1 Stoka AA'!C2" display="/"/>
    <hyperlink ref="A60" location="'3.2 - SO 3.2.1 Stoka B'!C2" display="/"/>
    <hyperlink ref="A61" location="'3.3 - SO 3.3 Lokální opra...'!C2" display="/"/>
    <hyperlink ref="A62" location="'3.4 - SO 3.4 Vodovodní řad 3'!C2" display="/"/>
    <hyperlink ref="A64" location="'4.1 - SO 4.1 Stoka A'!C2" display="/"/>
    <hyperlink ref="A65" location="'4.2 - SO 4.2 Lokální opra...'!C2" display="/"/>
    <hyperlink ref="A66" location="'4.3 - SO 4.3 Vodovodní řad 4'!C2" display="/"/>
    <hyperlink ref="A68" location="'5.3 - SO 5.2.5 Vodovodní ...'!C2" display="/"/>
    <hyperlink ref="A69" location="'06 - Vedlejší a ostaní ná...'!C2" display="/"/>
  </hyperlinks>
  <pageMargins left="0.59055118110236227" right="0.59055118110236227" top="0.59055118110236227" bottom="0.59055118110236227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86"/>
  <sheetViews>
    <sheetView showGridLines="0" workbookViewId="0">
      <pane ySplit="1" topLeftCell="A27" activePane="bottomLeft" state="frozen"/>
      <selection pane="bottomLeft" activeCell="F411" sqref="F411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118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1842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1843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ROUND(J96,2)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ROUND(SUM(BE96:BE485), 2)</f>
        <v>0</v>
      </c>
      <c r="G32" s="111"/>
      <c r="H32" s="111"/>
      <c r="I32" s="127">
        <v>0.21</v>
      </c>
      <c r="J32" s="126">
        <f>ROUND(ROUND((SUM(BE96:BE485)),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ROUND(SUM(BF96:BF485), 2)</f>
        <v>0</v>
      </c>
      <c r="G33" s="111"/>
      <c r="H33" s="111"/>
      <c r="I33" s="127">
        <v>0.15</v>
      </c>
      <c r="J33" s="126">
        <f>ROUND(ROUND((SUM(BF96:BF485)),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ROUND(SUM(BG96:BG485),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ROUND(SUM(BH96:BH485),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ROUND(SUM(BI96:BI485),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1842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4.1 - SO 4.1 Stoka A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J96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J97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J98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J225</f>
        <v>0</v>
      </c>
      <c r="K63" s="157"/>
    </row>
    <row r="64" spans="2:47" s="158" customFormat="1" ht="19.899999999999999" customHeight="1">
      <c r="B64" s="152"/>
      <c r="C64" s="153"/>
      <c r="D64" s="154" t="s">
        <v>152</v>
      </c>
      <c r="E64" s="155"/>
      <c r="F64" s="155"/>
      <c r="G64" s="155"/>
      <c r="H64" s="155"/>
      <c r="I64" s="155"/>
      <c r="J64" s="156">
        <f>J234</f>
        <v>0</v>
      </c>
      <c r="K64" s="157"/>
    </row>
    <row r="65" spans="2:12" s="158" customFormat="1" ht="19.899999999999999" customHeight="1">
      <c r="B65" s="152"/>
      <c r="C65" s="153"/>
      <c r="D65" s="154" t="s">
        <v>153</v>
      </c>
      <c r="E65" s="155"/>
      <c r="F65" s="155"/>
      <c r="G65" s="155"/>
      <c r="H65" s="155"/>
      <c r="I65" s="155"/>
      <c r="J65" s="156">
        <f>J249</f>
        <v>0</v>
      </c>
      <c r="K65" s="157"/>
    </row>
    <row r="66" spans="2:12" s="158" customFormat="1" ht="19.899999999999999" customHeight="1">
      <c r="B66" s="152"/>
      <c r="C66" s="153"/>
      <c r="D66" s="154" t="s">
        <v>154</v>
      </c>
      <c r="E66" s="155"/>
      <c r="F66" s="155"/>
      <c r="G66" s="155"/>
      <c r="H66" s="155"/>
      <c r="I66" s="155"/>
      <c r="J66" s="156">
        <f>J283</f>
        <v>0</v>
      </c>
      <c r="K66" s="157"/>
    </row>
    <row r="67" spans="2:12" s="158" customFormat="1" ht="19.899999999999999" customHeight="1">
      <c r="B67" s="152"/>
      <c r="C67" s="153"/>
      <c r="D67" s="154" t="s">
        <v>155</v>
      </c>
      <c r="E67" s="155"/>
      <c r="F67" s="155"/>
      <c r="G67" s="155"/>
      <c r="H67" s="155"/>
      <c r="I67" s="155"/>
      <c r="J67" s="156">
        <f>J320</f>
        <v>0</v>
      </c>
      <c r="K67" s="157"/>
    </row>
    <row r="68" spans="2:12" s="158" customFormat="1" ht="19.899999999999999" customHeight="1">
      <c r="B68" s="152"/>
      <c r="C68" s="153"/>
      <c r="D68" s="154" t="s">
        <v>156</v>
      </c>
      <c r="E68" s="155"/>
      <c r="F68" s="155"/>
      <c r="G68" s="155"/>
      <c r="H68" s="155"/>
      <c r="I68" s="155"/>
      <c r="J68" s="156">
        <f>J424</f>
        <v>0</v>
      </c>
      <c r="K68" s="157"/>
    </row>
    <row r="69" spans="2:12" s="158" customFormat="1" ht="19.899999999999999" customHeight="1">
      <c r="B69" s="152"/>
      <c r="C69" s="153"/>
      <c r="D69" s="154" t="s">
        <v>157</v>
      </c>
      <c r="E69" s="155"/>
      <c r="F69" s="155"/>
      <c r="G69" s="155"/>
      <c r="H69" s="155"/>
      <c r="I69" s="155"/>
      <c r="J69" s="156">
        <f>J446</f>
        <v>0</v>
      </c>
      <c r="K69" s="157"/>
    </row>
    <row r="70" spans="2:12" s="158" customFormat="1" ht="19.899999999999999" customHeight="1">
      <c r="B70" s="152"/>
      <c r="C70" s="153"/>
      <c r="D70" s="154" t="s">
        <v>158</v>
      </c>
      <c r="E70" s="155"/>
      <c r="F70" s="155"/>
      <c r="G70" s="155"/>
      <c r="H70" s="155"/>
      <c r="I70" s="155"/>
      <c r="J70" s="156">
        <f>J453</f>
        <v>0</v>
      </c>
      <c r="K70" s="157"/>
    </row>
    <row r="71" spans="2:12" s="151" customFormat="1" ht="24.95" customHeight="1">
      <c r="B71" s="145"/>
      <c r="C71" s="146"/>
      <c r="D71" s="147" t="s">
        <v>1844</v>
      </c>
      <c r="E71" s="148"/>
      <c r="F71" s="148"/>
      <c r="G71" s="148"/>
      <c r="H71" s="148"/>
      <c r="I71" s="148"/>
      <c r="J71" s="149">
        <f>J455</f>
        <v>0</v>
      </c>
      <c r="K71" s="150"/>
    </row>
    <row r="72" spans="2:12" s="158" customFormat="1" ht="19.899999999999999" customHeight="1">
      <c r="B72" s="152"/>
      <c r="C72" s="153"/>
      <c r="D72" s="154" t="s">
        <v>1845</v>
      </c>
      <c r="E72" s="155"/>
      <c r="F72" s="155"/>
      <c r="G72" s="155"/>
      <c r="H72" s="155"/>
      <c r="I72" s="155"/>
      <c r="J72" s="156">
        <f>J456</f>
        <v>0</v>
      </c>
      <c r="K72" s="157"/>
    </row>
    <row r="73" spans="2:12" s="158" customFormat="1" ht="19.899999999999999" customHeight="1">
      <c r="B73" s="152"/>
      <c r="C73" s="153"/>
      <c r="D73" s="154" t="s">
        <v>1846</v>
      </c>
      <c r="E73" s="155"/>
      <c r="F73" s="155"/>
      <c r="G73" s="155"/>
      <c r="H73" s="155"/>
      <c r="I73" s="155"/>
      <c r="J73" s="156">
        <f>J468</f>
        <v>0</v>
      </c>
      <c r="K73" s="157"/>
    </row>
    <row r="74" spans="2:12" s="151" customFormat="1" ht="24.95" customHeight="1">
      <c r="B74" s="145"/>
      <c r="C74" s="146"/>
      <c r="D74" s="147" t="s">
        <v>563</v>
      </c>
      <c r="E74" s="148"/>
      <c r="F74" s="148"/>
      <c r="G74" s="148"/>
      <c r="H74" s="148"/>
      <c r="I74" s="148"/>
      <c r="J74" s="149">
        <f>J479</f>
        <v>0</v>
      </c>
      <c r="K74" s="150"/>
    </row>
    <row r="75" spans="2:12" s="109" customFormat="1" ht="21.75" customHeight="1">
      <c r="B75" s="110"/>
      <c r="C75" s="111"/>
      <c r="D75" s="111"/>
      <c r="E75" s="111"/>
      <c r="F75" s="111"/>
      <c r="G75" s="111"/>
      <c r="H75" s="111"/>
      <c r="I75" s="111"/>
      <c r="J75" s="111"/>
      <c r="K75" s="113"/>
    </row>
    <row r="76" spans="2:12" s="109" customFormat="1" ht="6.95" customHeight="1">
      <c r="B76" s="135"/>
      <c r="C76" s="136"/>
      <c r="D76" s="136"/>
      <c r="E76" s="136"/>
      <c r="F76" s="136"/>
      <c r="G76" s="136"/>
      <c r="H76" s="136"/>
      <c r="I76" s="136"/>
      <c r="J76" s="136"/>
      <c r="K76" s="137"/>
    </row>
    <row r="80" spans="2:12" s="109" customFormat="1" ht="6.95" customHeight="1">
      <c r="B80" s="138"/>
      <c r="C80" s="139"/>
      <c r="D80" s="139"/>
      <c r="E80" s="139"/>
      <c r="F80" s="139"/>
      <c r="G80" s="139"/>
      <c r="H80" s="139"/>
      <c r="I80" s="139"/>
      <c r="J80" s="139"/>
      <c r="K80" s="139"/>
      <c r="L80" s="110"/>
    </row>
    <row r="81" spans="2:63" s="109" customFormat="1" ht="36.950000000000003" customHeight="1">
      <c r="B81" s="110"/>
      <c r="C81" s="159" t="s">
        <v>159</v>
      </c>
      <c r="L81" s="110"/>
    </row>
    <row r="82" spans="2:63" s="109" customFormat="1" ht="6.95" customHeight="1">
      <c r="B82" s="110"/>
      <c r="L82" s="110"/>
    </row>
    <row r="83" spans="2:63" s="109" customFormat="1" ht="14.45" customHeight="1">
      <c r="B83" s="110"/>
      <c r="C83" s="160" t="s">
        <v>19</v>
      </c>
      <c r="L83" s="110"/>
    </row>
    <row r="84" spans="2:63" s="109" customFormat="1" ht="16.5" customHeight="1">
      <c r="B84" s="110"/>
      <c r="E84" s="368" t="str">
        <f>E7</f>
        <v>Kosmonosy, obnova vodovodu a kanalizace - 2020 - etapa 1, část B</v>
      </c>
      <c r="F84" s="369"/>
      <c r="G84" s="369"/>
      <c r="H84" s="369"/>
      <c r="L84" s="110"/>
    </row>
    <row r="85" spans="2:63" ht="15">
      <c r="B85" s="103"/>
      <c r="C85" s="160" t="s">
        <v>140</v>
      </c>
      <c r="L85" s="103"/>
    </row>
    <row r="86" spans="2:63" s="109" customFormat="1" ht="16.5" customHeight="1">
      <c r="B86" s="110"/>
      <c r="E86" s="368" t="s">
        <v>1842</v>
      </c>
      <c r="F86" s="362"/>
      <c r="G86" s="362"/>
      <c r="H86" s="362"/>
      <c r="L86" s="110"/>
    </row>
    <row r="87" spans="2:63" s="109" customFormat="1" ht="14.45" customHeight="1">
      <c r="B87" s="110"/>
      <c r="C87" s="160" t="s">
        <v>142</v>
      </c>
      <c r="L87" s="110"/>
    </row>
    <row r="88" spans="2:63" s="109" customFormat="1" ht="17.25" customHeight="1">
      <c r="B88" s="110"/>
      <c r="E88" s="348" t="str">
        <f>E11</f>
        <v>4.1 - SO 4.1 Stoka A</v>
      </c>
      <c r="F88" s="362"/>
      <c r="G88" s="362"/>
      <c r="H88" s="362"/>
      <c r="L88" s="110"/>
    </row>
    <row r="89" spans="2:63" s="109" customFormat="1" ht="6.95" customHeight="1">
      <c r="B89" s="110"/>
      <c r="L89" s="110"/>
    </row>
    <row r="90" spans="2:63" s="109" customFormat="1" ht="18" customHeight="1">
      <c r="B90" s="110"/>
      <c r="C90" s="160" t="s">
        <v>24</v>
      </c>
      <c r="F90" s="162" t="str">
        <f>F14</f>
        <v>Kosmonosy</v>
      </c>
      <c r="I90" s="160" t="s">
        <v>26</v>
      </c>
      <c r="J90" s="163" t="str">
        <f>IF(J14="","",J14)</f>
        <v>18. 12. 2018</v>
      </c>
      <c r="L90" s="110"/>
    </row>
    <row r="91" spans="2:63" s="109" customFormat="1" ht="6.95" customHeight="1">
      <c r="B91" s="110"/>
      <c r="L91" s="110"/>
    </row>
    <row r="92" spans="2:63" s="109" customFormat="1" ht="15">
      <c r="B92" s="110"/>
      <c r="C92" s="160" t="s">
        <v>28</v>
      </c>
      <c r="F92" s="162" t="str">
        <f>E17</f>
        <v>Vodovody a kanalizace Mladá Boleslav, a.s.</v>
      </c>
      <c r="I92" s="160" t="s">
        <v>34</v>
      </c>
      <c r="J92" s="162" t="str">
        <f>E23</f>
        <v>Šindlar s.r.o., Na Brně 372/2a, Hradec Králové 6</v>
      </c>
      <c r="L92" s="110"/>
    </row>
    <row r="93" spans="2:63" s="109" customFormat="1" ht="14.45" customHeight="1">
      <c r="B93" s="110"/>
      <c r="C93" s="160" t="s">
        <v>32</v>
      </c>
      <c r="F93" s="162" t="str">
        <f>IF(E20="","",E20)</f>
        <v/>
      </c>
      <c r="L93" s="110"/>
    </row>
    <row r="94" spans="2:63" s="109" customFormat="1" ht="10.35" customHeight="1">
      <c r="B94" s="110"/>
      <c r="L94" s="110"/>
    </row>
    <row r="95" spans="2:63" s="171" customFormat="1" ht="29.25" customHeight="1">
      <c r="B95" s="164"/>
      <c r="C95" s="165" t="s">
        <v>160</v>
      </c>
      <c r="D95" s="166" t="s">
        <v>58</v>
      </c>
      <c r="E95" s="166" t="s">
        <v>54</v>
      </c>
      <c r="F95" s="166" t="s">
        <v>161</v>
      </c>
      <c r="G95" s="166" t="s">
        <v>162</v>
      </c>
      <c r="H95" s="166" t="s">
        <v>163</v>
      </c>
      <c r="I95" s="166" t="s">
        <v>164</v>
      </c>
      <c r="J95" s="166" t="s">
        <v>146</v>
      </c>
      <c r="K95" s="167" t="s">
        <v>165</v>
      </c>
      <c r="L95" s="164"/>
      <c r="M95" s="168" t="s">
        <v>166</v>
      </c>
      <c r="N95" s="169" t="s">
        <v>43</v>
      </c>
      <c r="O95" s="169" t="s">
        <v>167</v>
      </c>
      <c r="P95" s="169" t="s">
        <v>168</v>
      </c>
      <c r="Q95" s="169" t="s">
        <v>169</v>
      </c>
      <c r="R95" s="169" t="s">
        <v>170</v>
      </c>
      <c r="S95" s="169" t="s">
        <v>171</v>
      </c>
      <c r="T95" s="170" t="s">
        <v>172</v>
      </c>
    </row>
    <row r="96" spans="2:63" s="109" customFormat="1" ht="29.25" customHeight="1">
      <c r="B96" s="110"/>
      <c r="C96" s="172" t="s">
        <v>147</v>
      </c>
      <c r="J96" s="173">
        <f>BK96</f>
        <v>0</v>
      </c>
      <c r="L96" s="110"/>
      <c r="M96" s="174"/>
      <c r="N96" s="120"/>
      <c r="O96" s="120"/>
      <c r="P96" s="175">
        <f>P97+P455+P479</f>
        <v>0</v>
      </c>
      <c r="Q96" s="120"/>
      <c r="R96" s="175">
        <f>R97+R455+R479</f>
        <v>51.904937220000001</v>
      </c>
      <c r="S96" s="120"/>
      <c r="T96" s="176">
        <f>T97+T455+T479</f>
        <v>330.32471200000003</v>
      </c>
      <c r="AT96" s="99" t="s">
        <v>72</v>
      </c>
      <c r="AU96" s="99" t="s">
        <v>148</v>
      </c>
      <c r="BK96" s="177">
        <f>BK97+BK455+BK479</f>
        <v>0</v>
      </c>
    </row>
    <row r="97" spans="2:65" s="179" customFormat="1" ht="37.35" customHeight="1">
      <c r="B97" s="178"/>
      <c r="D97" s="180" t="s">
        <v>72</v>
      </c>
      <c r="E97" s="181" t="s">
        <v>173</v>
      </c>
      <c r="F97" s="181" t="s">
        <v>174</v>
      </c>
      <c r="J97" s="182">
        <f>BK97</f>
        <v>0</v>
      </c>
      <c r="L97" s="178"/>
      <c r="M97" s="183"/>
      <c r="N97" s="184"/>
      <c r="O97" s="184"/>
      <c r="P97" s="185">
        <f>P98+P225+P234+P249+P283+P320+P424+P446+P453</f>
        <v>0</v>
      </c>
      <c r="Q97" s="184"/>
      <c r="R97" s="185">
        <f>R98+R225+R234+R249+R283+R320+R424+R446+R453</f>
        <v>51.76091314</v>
      </c>
      <c r="S97" s="184"/>
      <c r="T97" s="186">
        <f>T98+T225+T234+T249+T283+T320+T424+T446+T453</f>
        <v>330.32471200000003</v>
      </c>
      <c r="AR97" s="180" t="s">
        <v>77</v>
      </c>
      <c r="AT97" s="187" t="s">
        <v>72</v>
      </c>
      <c r="AU97" s="187" t="s">
        <v>73</v>
      </c>
      <c r="AY97" s="180" t="s">
        <v>175</v>
      </c>
      <c r="BK97" s="188">
        <f>BK98+BK225+BK234+BK249+BK283+BK320+BK424+BK446+BK453</f>
        <v>0</v>
      </c>
    </row>
    <row r="98" spans="2:65" s="179" customFormat="1" ht="19.899999999999999" customHeight="1">
      <c r="B98" s="178"/>
      <c r="D98" s="180" t="s">
        <v>72</v>
      </c>
      <c r="E98" s="189" t="s">
        <v>77</v>
      </c>
      <c r="F98" s="189" t="s">
        <v>176</v>
      </c>
      <c r="J98" s="190">
        <f>BK98</f>
        <v>0</v>
      </c>
      <c r="L98" s="178"/>
      <c r="M98" s="183"/>
      <c r="N98" s="184"/>
      <c r="O98" s="184"/>
      <c r="P98" s="185">
        <f>SUM(P99:P224)</f>
        <v>0</v>
      </c>
      <c r="Q98" s="184"/>
      <c r="R98" s="185">
        <f>SUM(R99:R224)</f>
        <v>1.6556451000000001</v>
      </c>
      <c r="S98" s="184"/>
      <c r="T98" s="186">
        <f>SUM(T99:T224)</f>
        <v>239.50251200000002</v>
      </c>
      <c r="AR98" s="180" t="s">
        <v>77</v>
      </c>
      <c r="AT98" s="187" t="s">
        <v>72</v>
      </c>
      <c r="AU98" s="187" t="s">
        <v>77</v>
      </c>
      <c r="AY98" s="180" t="s">
        <v>175</v>
      </c>
      <c r="BK98" s="188">
        <f>SUM(BK99:BK224)</f>
        <v>0</v>
      </c>
    </row>
    <row r="99" spans="2:65" s="109" customFormat="1" ht="51" customHeight="1">
      <c r="B99" s="110"/>
      <c r="C99" s="191" t="s">
        <v>77</v>
      </c>
      <c r="D99" s="191" t="s">
        <v>177</v>
      </c>
      <c r="E99" s="192" t="s">
        <v>178</v>
      </c>
      <c r="F99" s="193" t="s">
        <v>179</v>
      </c>
      <c r="G99" s="194" t="s">
        <v>180</v>
      </c>
      <c r="H99" s="195">
        <v>283.238</v>
      </c>
      <c r="I99" s="9"/>
      <c r="J99" s="196">
        <f>ROUND(I99*H99,2)</f>
        <v>0</v>
      </c>
      <c r="K99" s="193" t="s">
        <v>181</v>
      </c>
      <c r="L99" s="110"/>
      <c r="M99" s="197" t="s">
        <v>5</v>
      </c>
      <c r="N99" s="198" t="s">
        <v>44</v>
      </c>
      <c r="O99" s="111"/>
      <c r="P99" s="199">
        <f>O99*H99</f>
        <v>0</v>
      </c>
      <c r="Q99" s="199">
        <v>0</v>
      </c>
      <c r="R99" s="199">
        <f>Q99*H99</f>
        <v>0</v>
      </c>
      <c r="S99" s="199">
        <v>0.44</v>
      </c>
      <c r="T99" s="200">
        <f>S99*H99</f>
        <v>124.62472</v>
      </c>
      <c r="AR99" s="99" t="s">
        <v>113</v>
      </c>
      <c r="AT99" s="99" t="s">
        <v>177</v>
      </c>
      <c r="AU99" s="99" t="s">
        <v>81</v>
      </c>
      <c r="AY99" s="99" t="s">
        <v>175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99" t="s">
        <v>77</v>
      </c>
      <c r="BK99" s="201">
        <f>ROUND(I99*H99,2)</f>
        <v>0</v>
      </c>
      <c r="BL99" s="99" t="s">
        <v>113</v>
      </c>
      <c r="BM99" s="99" t="s">
        <v>1847</v>
      </c>
    </row>
    <row r="100" spans="2:65" s="109" customFormat="1" ht="27">
      <c r="B100" s="110"/>
      <c r="D100" s="202" t="s">
        <v>183</v>
      </c>
      <c r="F100" s="203" t="s">
        <v>184</v>
      </c>
      <c r="I100" s="7"/>
      <c r="L100" s="110"/>
      <c r="M100" s="204"/>
      <c r="N100" s="111"/>
      <c r="O100" s="111"/>
      <c r="P100" s="111"/>
      <c r="Q100" s="111"/>
      <c r="R100" s="111"/>
      <c r="S100" s="111"/>
      <c r="T100" s="205"/>
      <c r="AT100" s="99" t="s">
        <v>183</v>
      </c>
      <c r="AU100" s="99" t="s">
        <v>81</v>
      </c>
    </row>
    <row r="101" spans="2:65" s="207" customFormat="1">
      <c r="B101" s="206"/>
      <c r="D101" s="202" t="s">
        <v>185</v>
      </c>
      <c r="E101" s="208" t="s">
        <v>5</v>
      </c>
      <c r="F101" s="209" t="s">
        <v>533</v>
      </c>
      <c r="H101" s="208" t="s">
        <v>5</v>
      </c>
      <c r="I101" s="10"/>
      <c r="L101" s="206"/>
      <c r="M101" s="210"/>
      <c r="N101" s="211"/>
      <c r="O101" s="211"/>
      <c r="P101" s="211"/>
      <c r="Q101" s="211"/>
      <c r="R101" s="211"/>
      <c r="S101" s="211"/>
      <c r="T101" s="212"/>
      <c r="AT101" s="208" t="s">
        <v>185</v>
      </c>
      <c r="AU101" s="208" t="s">
        <v>81</v>
      </c>
      <c r="AV101" s="207" t="s">
        <v>77</v>
      </c>
      <c r="AW101" s="207" t="s">
        <v>36</v>
      </c>
      <c r="AX101" s="207" t="s">
        <v>73</v>
      </c>
      <c r="AY101" s="208" t="s">
        <v>175</v>
      </c>
    </row>
    <row r="102" spans="2:65" s="207" customFormat="1">
      <c r="B102" s="206"/>
      <c r="D102" s="202" t="s">
        <v>185</v>
      </c>
      <c r="E102" s="208" t="s">
        <v>5</v>
      </c>
      <c r="F102" s="209" t="s">
        <v>187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14" customFormat="1">
      <c r="B103" s="213"/>
      <c r="D103" s="202" t="s">
        <v>185</v>
      </c>
      <c r="E103" s="215" t="s">
        <v>5</v>
      </c>
      <c r="F103" s="216" t="s">
        <v>1848</v>
      </c>
      <c r="H103" s="217">
        <v>132.25800000000001</v>
      </c>
      <c r="I103" s="11"/>
      <c r="L103" s="213"/>
      <c r="M103" s="218"/>
      <c r="N103" s="219"/>
      <c r="O103" s="219"/>
      <c r="P103" s="219"/>
      <c r="Q103" s="219"/>
      <c r="R103" s="219"/>
      <c r="S103" s="219"/>
      <c r="T103" s="220"/>
      <c r="AT103" s="215" t="s">
        <v>185</v>
      </c>
      <c r="AU103" s="215" t="s">
        <v>81</v>
      </c>
      <c r="AV103" s="214" t="s">
        <v>81</v>
      </c>
      <c r="AW103" s="214" t="s">
        <v>36</v>
      </c>
      <c r="AX103" s="214" t="s">
        <v>73</v>
      </c>
      <c r="AY103" s="215" t="s">
        <v>175</v>
      </c>
    </row>
    <row r="104" spans="2:65" s="214" customFormat="1">
      <c r="B104" s="213"/>
      <c r="D104" s="202" t="s">
        <v>185</v>
      </c>
      <c r="E104" s="215" t="s">
        <v>5</v>
      </c>
      <c r="F104" s="216" t="s">
        <v>1849</v>
      </c>
      <c r="H104" s="217">
        <v>112.48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73</v>
      </c>
      <c r="AY104" s="215" t="s">
        <v>175</v>
      </c>
    </row>
    <row r="105" spans="2:65" s="214" customFormat="1">
      <c r="B105" s="213"/>
      <c r="D105" s="202" t="s">
        <v>185</v>
      </c>
      <c r="E105" s="215" t="s">
        <v>5</v>
      </c>
      <c r="F105" s="216" t="s">
        <v>1850</v>
      </c>
      <c r="H105" s="217">
        <v>38.5</v>
      </c>
      <c r="I105" s="11"/>
      <c r="L105" s="213"/>
      <c r="M105" s="218"/>
      <c r="N105" s="219"/>
      <c r="O105" s="219"/>
      <c r="P105" s="219"/>
      <c r="Q105" s="219"/>
      <c r="R105" s="219"/>
      <c r="S105" s="219"/>
      <c r="T105" s="220"/>
      <c r="AT105" s="215" t="s">
        <v>185</v>
      </c>
      <c r="AU105" s="215" t="s">
        <v>81</v>
      </c>
      <c r="AV105" s="214" t="s">
        <v>81</v>
      </c>
      <c r="AW105" s="214" t="s">
        <v>36</v>
      </c>
      <c r="AX105" s="214" t="s">
        <v>73</v>
      </c>
      <c r="AY105" s="215" t="s">
        <v>175</v>
      </c>
    </row>
    <row r="106" spans="2:65" s="222" customFormat="1">
      <c r="B106" s="221"/>
      <c r="D106" s="202" t="s">
        <v>185</v>
      </c>
      <c r="E106" s="223" t="s">
        <v>5</v>
      </c>
      <c r="F106" s="224" t="s">
        <v>196</v>
      </c>
      <c r="H106" s="225">
        <v>283.238</v>
      </c>
      <c r="I106" s="12"/>
      <c r="L106" s="221"/>
      <c r="M106" s="226"/>
      <c r="N106" s="227"/>
      <c r="O106" s="227"/>
      <c r="P106" s="227"/>
      <c r="Q106" s="227"/>
      <c r="R106" s="227"/>
      <c r="S106" s="227"/>
      <c r="T106" s="228"/>
      <c r="AT106" s="223" t="s">
        <v>185</v>
      </c>
      <c r="AU106" s="223" t="s">
        <v>81</v>
      </c>
      <c r="AV106" s="222" t="s">
        <v>113</v>
      </c>
      <c r="AW106" s="222" t="s">
        <v>36</v>
      </c>
      <c r="AX106" s="222" t="s">
        <v>77</v>
      </c>
      <c r="AY106" s="223" t="s">
        <v>175</v>
      </c>
    </row>
    <row r="107" spans="2:65" s="109" customFormat="1" ht="38.25" customHeight="1">
      <c r="B107" s="110"/>
      <c r="C107" s="191" t="s">
        <v>81</v>
      </c>
      <c r="D107" s="191" t="s">
        <v>177</v>
      </c>
      <c r="E107" s="192" t="s">
        <v>189</v>
      </c>
      <c r="F107" s="193" t="s">
        <v>190</v>
      </c>
      <c r="G107" s="194" t="s">
        <v>180</v>
      </c>
      <c r="H107" s="195">
        <v>288.58800000000002</v>
      </c>
      <c r="I107" s="9"/>
      <c r="J107" s="196">
        <f>ROUND(I107*H107,2)</f>
        <v>0</v>
      </c>
      <c r="K107" s="193" t="s">
        <v>5</v>
      </c>
      <c r="L107" s="110"/>
      <c r="M107" s="197" t="s">
        <v>5</v>
      </c>
      <c r="N107" s="198" t="s">
        <v>44</v>
      </c>
      <c r="O107" s="111"/>
      <c r="P107" s="199">
        <f>O107*H107</f>
        <v>0</v>
      </c>
      <c r="Q107" s="199">
        <v>2.9999999999999997E-4</v>
      </c>
      <c r="R107" s="199">
        <f>Q107*H107</f>
        <v>8.6576399999999998E-2</v>
      </c>
      <c r="S107" s="199">
        <v>0.38400000000000001</v>
      </c>
      <c r="T107" s="200">
        <f>S107*H107</f>
        <v>110.81779200000001</v>
      </c>
      <c r="AR107" s="99" t="s">
        <v>113</v>
      </c>
      <c r="AT107" s="99" t="s">
        <v>177</v>
      </c>
      <c r="AU107" s="99" t="s">
        <v>81</v>
      </c>
      <c r="AY107" s="99" t="s">
        <v>175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99" t="s">
        <v>77</v>
      </c>
      <c r="BK107" s="201">
        <f>ROUND(I107*H107,2)</f>
        <v>0</v>
      </c>
      <c r="BL107" s="99" t="s">
        <v>113</v>
      </c>
      <c r="BM107" s="99" t="s">
        <v>1851</v>
      </c>
    </row>
    <row r="108" spans="2:65" s="109" customFormat="1" ht="27">
      <c r="B108" s="110"/>
      <c r="D108" s="202" t="s">
        <v>183</v>
      </c>
      <c r="F108" s="203" t="s">
        <v>192</v>
      </c>
      <c r="I108" s="7"/>
      <c r="L108" s="110"/>
      <c r="M108" s="204"/>
      <c r="N108" s="111"/>
      <c r="O108" s="111"/>
      <c r="P108" s="111"/>
      <c r="Q108" s="111"/>
      <c r="R108" s="111"/>
      <c r="S108" s="111"/>
      <c r="T108" s="205"/>
      <c r="AT108" s="99" t="s">
        <v>183</v>
      </c>
      <c r="AU108" s="99" t="s">
        <v>81</v>
      </c>
    </row>
    <row r="109" spans="2:65" s="207" customFormat="1">
      <c r="B109" s="206"/>
      <c r="D109" s="202" t="s">
        <v>185</v>
      </c>
      <c r="E109" s="208" t="s">
        <v>5</v>
      </c>
      <c r="F109" s="209" t="s">
        <v>1004</v>
      </c>
      <c r="H109" s="208" t="s">
        <v>5</v>
      </c>
      <c r="I109" s="10"/>
      <c r="L109" s="206"/>
      <c r="M109" s="210"/>
      <c r="N109" s="211"/>
      <c r="O109" s="211"/>
      <c r="P109" s="211"/>
      <c r="Q109" s="211"/>
      <c r="R109" s="211"/>
      <c r="S109" s="211"/>
      <c r="T109" s="212"/>
      <c r="AT109" s="208" t="s">
        <v>185</v>
      </c>
      <c r="AU109" s="208" t="s">
        <v>81</v>
      </c>
      <c r="AV109" s="207" t="s">
        <v>77</v>
      </c>
      <c r="AW109" s="207" t="s">
        <v>36</v>
      </c>
      <c r="AX109" s="207" t="s">
        <v>73</v>
      </c>
      <c r="AY109" s="208" t="s">
        <v>175</v>
      </c>
    </row>
    <row r="110" spans="2:65" s="207" customFormat="1">
      <c r="B110" s="206"/>
      <c r="D110" s="202" t="s">
        <v>185</v>
      </c>
      <c r="E110" s="208" t="s">
        <v>5</v>
      </c>
      <c r="F110" s="209" t="s">
        <v>187</v>
      </c>
      <c r="H110" s="208" t="s">
        <v>5</v>
      </c>
      <c r="I110" s="10"/>
      <c r="L110" s="206"/>
      <c r="M110" s="210"/>
      <c r="N110" s="211"/>
      <c r="O110" s="211"/>
      <c r="P110" s="211"/>
      <c r="Q110" s="211"/>
      <c r="R110" s="211"/>
      <c r="S110" s="211"/>
      <c r="T110" s="212"/>
      <c r="AT110" s="208" t="s">
        <v>185</v>
      </c>
      <c r="AU110" s="208" t="s">
        <v>81</v>
      </c>
      <c r="AV110" s="207" t="s">
        <v>77</v>
      </c>
      <c r="AW110" s="207" t="s">
        <v>36</v>
      </c>
      <c r="AX110" s="207" t="s">
        <v>73</v>
      </c>
      <c r="AY110" s="208" t="s">
        <v>175</v>
      </c>
    </row>
    <row r="111" spans="2:65" s="214" customFormat="1">
      <c r="B111" s="213"/>
      <c r="D111" s="202" t="s">
        <v>185</v>
      </c>
      <c r="E111" s="215" t="s">
        <v>5</v>
      </c>
      <c r="F111" s="216" t="s">
        <v>1848</v>
      </c>
      <c r="H111" s="217">
        <v>132.25800000000001</v>
      </c>
      <c r="I111" s="11"/>
      <c r="L111" s="213"/>
      <c r="M111" s="218"/>
      <c r="N111" s="219"/>
      <c r="O111" s="219"/>
      <c r="P111" s="219"/>
      <c r="Q111" s="219"/>
      <c r="R111" s="219"/>
      <c r="S111" s="219"/>
      <c r="T111" s="220"/>
      <c r="AT111" s="215" t="s">
        <v>185</v>
      </c>
      <c r="AU111" s="215" t="s">
        <v>81</v>
      </c>
      <c r="AV111" s="214" t="s">
        <v>81</v>
      </c>
      <c r="AW111" s="214" t="s">
        <v>36</v>
      </c>
      <c r="AX111" s="214" t="s">
        <v>73</v>
      </c>
      <c r="AY111" s="215" t="s">
        <v>175</v>
      </c>
    </row>
    <row r="112" spans="2:65" s="214" customFormat="1">
      <c r="B112" s="213"/>
      <c r="D112" s="202" t="s">
        <v>185</v>
      </c>
      <c r="E112" s="215" t="s">
        <v>5</v>
      </c>
      <c r="F112" s="216" t="s">
        <v>1849</v>
      </c>
      <c r="H112" s="217">
        <v>112.48</v>
      </c>
      <c r="I112" s="11"/>
      <c r="L112" s="213"/>
      <c r="M112" s="218"/>
      <c r="N112" s="219"/>
      <c r="O112" s="219"/>
      <c r="P112" s="219"/>
      <c r="Q112" s="219"/>
      <c r="R112" s="219"/>
      <c r="S112" s="219"/>
      <c r="T112" s="220"/>
      <c r="AT112" s="215" t="s">
        <v>185</v>
      </c>
      <c r="AU112" s="215" t="s">
        <v>81</v>
      </c>
      <c r="AV112" s="214" t="s">
        <v>81</v>
      </c>
      <c r="AW112" s="214" t="s">
        <v>36</v>
      </c>
      <c r="AX112" s="214" t="s">
        <v>73</v>
      </c>
      <c r="AY112" s="215" t="s">
        <v>175</v>
      </c>
    </row>
    <row r="113" spans="2:65" s="214" customFormat="1">
      <c r="B113" s="213"/>
      <c r="D113" s="202" t="s">
        <v>185</v>
      </c>
      <c r="E113" s="215" t="s">
        <v>5</v>
      </c>
      <c r="F113" s="216" t="s">
        <v>1850</v>
      </c>
      <c r="H113" s="217">
        <v>38.5</v>
      </c>
      <c r="I113" s="11"/>
      <c r="L113" s="213"/>
      <c r="M113" s="218"/>
      <c r="N113" s="219"/>
      <c r="O113" s="219"/>
      <c r="P113" s="219"/>
      <c r="Q113" s="219"/>
      <c r="R113" s="219"/>
      <c r="S113" s="219"/>
      <c r="T113" s="220"/>
      <c r="AT113" s="215" t="s">
        <v>185</v>
      </c>
      <c r="AU113" s="215" t="s">
        <v>81</v>
      </c>
      <c r="AV113" s="214" t="s">
        <v>81</v>
      </c>
      <c r="AW113" s="214" t="s">
        <v>36</v>
      </c>
      <c r="AX113" s="214" t="s">
        <v>73</v>
      </c>
      <c r="AY113" s="215" t="s">
        <v>175</v>
      </c>
    </row>
    <row r="114" spans="2:65" s="214" customFormat="1">
      <c r="B114" s="213"/>
      <c r="D114" s="202" t="s">
        <v>185</v>
      </c>
      <c r="E114" s="215" t="s">
        <v>5</v>
      </c>
      <c r="F114" s="216" t="s">
        <v>1852</v>
      </c>
      <c r="H114" s="217">
        <v>5.35</v>
      </c>
      <c r="I114" s="11"/>
      <c r="L114" s="213"/>
      <c r="M114" s="218"/>
      <c r="N114" s="219"/>
      <c r="O114" s="219"/>
      <c r="P114" s="219"/>
      <c r="Q114" s="219"/>
      <c r="R114" s="219"/>
      <c r="S114" s="219"/>
      <c r="T114" s="220"/>
      <c r="AT114" s="215" t="s">
        <v>185</v>
      </c>
      <c r="AU114" s="215" t="s">
        <v>81</v>
      </c>
      <c r="AV114" s="214" t="s">
        <v>81</v>
      </c>
      <c r="AW114" s="214" t="s">
        <v>36</v>
      </c>
      <c r="AX114" s="214" t="s">
        <v>73</v>
      </c>
      <c r="AY114" s="215" t="s">
        <v>175</v>
      </c>
    </row>
    <row r="115" spans="2:65" s="222" customFormat="1">
      <c r="B115" s="221"/>
      <c r="D115" s="202" t="s">
        <v>185</v>
      </c>
      <c r="E115" s="223" t="s">
        <v>5</v>
      </c>
      <c r="F115" s="224" t="s">
        <v>196</v>
      </c>
      <c r="H115" s="225">
        <v>288.58800000000002</v>
      </c>
      <c r="I115" s="12"/>
      <c r="L115" s="221"/>
      <c r="M115" s="226"/>
      <c r="N115" s="227"/>
      <c r="O115" s="227"/>
      <c r="P115" s="227"/>
      <c r="Q115" s="227"/>
      <c r="R115" s="227"/>
      <c r="S115" s="227"/>
      <c r="T115" s="228"/>
      <c r="AT115" s="223" t="s">
        <v>185</v>
      </c>
      <c r="AU115" s="223" t="s">
        <v>81</v>
      </c>
      <c r="AV115" s="222" t="s">
        <v>113</v>
      </c>
      <c r="AW115" s="222" t="s">
        <v>36</v>
      </c>
      <c r="AX115" s="222" t="s">
        <v>77</v>
      </c>
      <c r="AY115" s="223" t="s">
        <v>175</v>
      </c>
    </row>
    <row r="116" spans="2:65" s="109" customFormat="1" ht="38.25" customHeight="1">
      <c r="B116" s="110"/>
      <c r="C116" s="191" t="s">
        <v>98</v>
      </c>
      <c r="D116" s="191" t="s">
        <v>177</v>
      </c>
      <c r="E116" s="192" t="s">
        <v>197</v>
      </c>
      <c r="F116" s="193" t="s">
        <v>198</v>
      </c>
      <c r="G116" s="194" t="s">
        <v>199</v>
      </c>
      <c r="H116" s="195">
        <v>14</v>
      </c>
      <c r="I116" s="9"/>
      <c r="J116" s="196">
        <f>ROUND(I116*H116,2)</f>
        <v>0</v>
      </c>
      <c r="K116" s="193" t="s">
        <v>200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0.28999999999999998</v>
      </c>
      <c r="T116" s="200">
        <f>S116*H116</f>
        <v>4.0599999999999996</v>
      </c>
      <c r="AR116" s="99" t="s">
        <v>113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113</v>
      </c>
      <c r="BM116" s="99" t="s">
        <v>1853</v>
      </c>
    </row>
    <row r="117" spans="2:65" s="214" customFormat="1">
      <c r="B117" s="213"/>
      <c r="D117" s="202" t="s">
        <v>185</v>
      </c>
      <c r="E117" s="215" t="s">
        <v>5</v>
      </c>
      <c r="F117" s="216" t="s">
        <v>1854</v>
      </c>
      <c r="H117" s="217">
        <v>14</v>
      </c>
      <c r="I117" s="11"/>
      <c r="L117" s="213"/>
      <c r="M117" s="218"/>
      <c r="N117" s="219"/>
      <c r="O117" s="219"/>
      <c r="P117" s="219"/>
      <c r="Q117" s="219"/>
      <c r="R117" s="219"/>
      <c r="S117" s="219"/>
      <c r="T117" s="220"/>
      <c r="AT117" s="215" t="s">
        <v>185</v>
      </c>
      <c r="AU117" s="215" t="s">
        <v>81</v>
      </c>
      <c r="AV117" s="214" t="s">
        <v>81</v>
      </c>
      <c r="AW117" s="214" t="s">
        <v>36</v>
      </c>
      <c r="AX117" s="214" t="s">
        <v>77</v>
      </c>
      <c r="AY117" s="215" t="s">
        <v>175</v>
      </c>
    </row>
    <row r="118" spans="2:65" s="109" customFormat="1" ht="25.5" customHeight="1">
      <c r="B118" s="110"/>
      <c r="C118" s="191" t="s">
        <v>113</v>
      </c>
      <c r="D118" s="191" t="s">
        <v>177</v>
      </c>
      <c r="E118" s="192" t="s">
        <v>203</v>
      </c>
      <c r="F118" s="193" t="s">
        <v>204</v>
      </c>
      <c r="G118" s="194" t="s">
        <v>205</v>
      </c>
      <c r="H118" s="195">
        <v>150</v>
      </c>
      <c r="I118" s="9"/>
      <c r="J118" s="196">
        <f>ROUND(I118*H118,2)</f>
        <v>0</v>
      </c>
      <c r="K118" s="193" t="s">
        <v>181</v>
      </c>
      <c r="L118" s="110"/>
      <c r="M118" s="197" t="s">
        <v>5</v>
      </c>
      <c r="N118" s="198" t="s">
        <v>44</v>
      </c>
      <c r="O118" s="111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99" t="s">
        <v>113</v>
      </c>
      <c r="AT118" s="99" t="s">
        <v>177</v>
      </c>
      <c r="AU118" s="99" t="s">
        <v>81</v>
      </c>
      <c r="AY118" s="99" t="s">
        <v>175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99" t="s">
        <v>77</v>
      </c>
      <c r="BK118" s="201">
        <f>ROUND(I118*H118,2)</f>
        <v>0</v>
      </c>
      <c r="BL118" s="99" t="s">
        <v>113</v>
      </c>
      <c r="BM118" s="99" t="s">
        <v>1855</v>
      </c>
    </row>
    <row r="119" spans="2:65" s="109" customFormat="1" ht="27">
      <c r="B119" s="110"/>
      <c r="D119" s="202" t="s">
        <v>183</v>
      </c>
      <c r="F119" s="203" t="s">
        <v>207</v>
      </c>
      <c r="I119" s="7"/>
      <c r="L119" s="110"/>
      <c r="M119" s="204"/>
      <c r="N119" s="111"/>
      <c r="O119" s="111"/>
      <c r="P119" s="111"/>
      <c r="Q119" s="111"/>
      <c r="R119" s="111"/>
      <c r="S119" s="111"/>
      <c r="T119" s="205"/>
      <c r="AT119" s="99" t="s">
        <v>183</v>
      </c>
      <c r="AU119" s="99" t="s">
        <v>81</v>
      </c>
    </row>
    <row r="120" spans="2:65" s="214" customFormat="1">
      <c r="B120" s="213"/>
      <c r="D120" s="202" t="s">
        <v>185</v>
      </c>
      <c r="E120" s="215" t="s">
        <v>5</v>
      </c>
      <c r="F120" s="216" t="s">
        <v>1827</v>
      </c>
      <c r="H120" s="217">
        <v>150</v>
      </c>
      <c r="I120" s="11"/>
      <c r="L120" s="213"/>
      <c r="M120" s="218"/>
      <c r="N120" s="219"/>
      <c r="O120" s="219"/>
      <c r="P120" s="219"/>
      <c r="Q120" s="219"/>
      <c r="R120" s="219"/>
      <c r="S120" s="219"/>
      <c r="T120" s="220"/>
      <c r="AT120" s="215" t="s">
        <v>185</v>
      </c>
      <c r="AU120" s="215" t="s">
        <v>81</v>
      </c>
      <c r="AV120" s="214" t="s">
        <v>81</v>
      </c>
      <c r="AW120" s="214" t="s">
        <v>36</v>
      </c>
      <c r="AX120" s="214" t="s">
        <v>77</v>
      </c>
      <c r="AY120" s="215" t="s">
        <v>175</v>
      </c>
    </row>
    <row r="121" spans="2:65" s="109" customFormat="1" ht="63.75" customHeight="1">
      <c r="B121" s="110"/>
      <c r="C121" s="191" t="s">
        <v>214</v>
      </c>
      <c r="D121" s="191" t="s">
        <v>177</v>
      </c>
      <c r="E121" s="192" t="s">
        <v>209</v>
      </c>
      <c r="F121" s="193" t="s">
        <v>210</v>
      </c>
      <c r="G121" s="194" t="s">
        <v>199</v>
      </c>
      <c r="H121" s="195">
        <v>12.44</v>
      </c>
      <c r="I121" s="9"/>
      <c r="J121" s="196">
        <f>ROUND(I121*H121,2)</f>
        <v>0</v>
      </c>
      <c r="K121" s="193" t="s">
        <v>181</v>
      </c>
      <c r="L121" s="110"/>
      <c r="M121" s="197" t="s">
        <v>5</v>
      </c>
      <c r="N121" s="198" t="s">
        <v>44</v>
      </c>
      <c r="O121" s="111"/>
      <c r="P121" s="199">
        <f>O121*H121</f>
        <v>0</v>
      </c>
      <c r="Q121" s="199">
        <v>8.6800000000000002E-3</v>
      </c>
      <c r="R121" s="199">
        <f>Q121*H121</f>
        <v>0.1079792</v>
      </c>
      <c r="S121" s="199">
        <v>0</v>
      </c>
      <c r="T121" s="200">
        <f>S121*H121</f>
        <v>0</v>
      </c>
      <c r="AR121" s="99" t="s">
        <v>113</v>
      </c>
      <c r="AT121" s="99" t="s">
        <v>177</v>
      </c>
      <c r="AU121" s="99" t="s">
        <v>81</v>
      </c>
      <c r="AY121" s="99" t="s">
        <v>175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99" t="s">
        <v>77</v>
      </c>
      <c r="BK121" s="201">
        <f>ROUND(I121*H121,2)</f>
        <v>0</v>
      </c>
      <c r="BL121" s="99" t="s">
        <v>113</v>
      </c>
      <c r="BM121" s="99" t="s">
        <v>1856</v>
      </c>
    </row>
    <row r="122" spans="2:65" s="207" customFormat="1">
      <c r="B122" s="206"/>
      <c r="D122" s="202" t="s">
        <v>185</v>
      </c>
      <c r="E122" s="208" t="s">
        <v>5</v>
      </c>
      <c r="F122" s="209" t="s">
        <v>1857</v>
      </c>
      <c r="H122" s="208" t="s">
        <v>5</v>
      </c>
      <c r="I122" s="10"/>
      <c r="L122" s="206"/>
      <c r="M122" s="210"/>
      <c r="N122" s="211"/>
      <c r="O122" s="211"/>
      <c r="P122" s="211"/>
      <c r="Q122" s="211"/>
      <c r="R122" s="211"/>
      <c r="S122" s="211"/>
      <c r="T122" s="212"/>
      <c r="AT122" s="208" t="s">
        <v>185</v>
      </c>
      <c r="AU122" s="208" t="s">
        <v>81</v>
      </c>
      <c r="AV122" s="207" t="s">
        <v>77</v>
      </c>
      <c r="AW122" s="207" t="s">
        <v>36</v>
      </c>
      <c r="AX122" s="207" t="s">
        <v>73</v>
      </c>
      <c r="AY122" s="208" t="s">
        <v>175</v>
      </c>
    </row>
    <row r="123" spans="2:65" s="214" customFormat="1">
      <c r="B123" s="213"/>
      <c r="D123" s="202" t="s">
        <v>185</v>
      </c>
      <c r="E123" s="215" t="s">
        <v>5</v>
      </c>
      <c r="F123" s="216" t="s">
        <v>1858</v>
      </c>
      <c r="H123" s="217">
        <v>3.26</v>
      </c>
      <c r="I123" s="11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185</v>
      </c>
      <c r="AU123" s="215" t="s">
        <v>81</v>
      </c>
      <c r="AV123" s="214" t="s">
        <v>81</v>
      </c>
      <c r="AW123" s="214" t="s">
        <v>36</v>
      </c>
      <c r="AX123" s="214" t="s">
        <v>73</v>
      </c>
      <c r="AY123" s="215" t="s">
        <v>175</v>
      </c>
    </row>
    <row r="124" spans="2:65" s="214" customFormat="1">
      <c r="B124" s="213"/>
      <c r="D124" s="202" t="s">
        <v>185</v>
      </c>
      <c r="E124" s="215" t="s">
        <v>5</v>
      </c>
      <c r="F124" s="216" t="s">
        <v>1859</v>
      </c>
      <c r="H124" s="217">
        <v>1.48</v>
      </c>
      <c r="I124" s="11"/>
      <c r="L124" s="213"/>
      <c r="M124" s="218"/>
      <c r="N124" s="219"/>
      <c r="O124" s="219"/>
      <c r="P124" s="219"/>
      <c r="Q124" s="219"/>
      <c r="R124" s="219"/>
      <c r="S124" s="219"/>
      <c r="T124" s="220"/>
      <c r="AT124" s="215" t="s">
        <v>185</v>
      </c>
      <c r="AU124" s="215" t="s">
        <v>81</v>
      </c>
      <c r="AV124" s="214" t="s">
        <v>81</v>
      </c>
      <c r="AW124" s="214" t="s">
        <v>36</v>
      </c>
      <c r="AX124" s="214" t="s">
        <v>73</v>
      </c>
      <c r="AY124" s="215" t="s">
        <v>175</v>
      </c>
    </row>
    <row r="125" spans="2:65" s="214" customFormat="1">
      <c r="B125" s="213"/>
      <c r="D125" s="202" t="s">
        <v>185</v>
      </c>
      <c r="E125" s="215" t="s">
        <v>5</v>
      </c>
      <c r="F125" s="216" t="s">
        <v>1860</v>
      </c>
      <c r="H125" s="217">
        <v>7.7</v>
      </c>
      <c r="I125" s="11"/>
      <c r="L125" s="213"/>
      <c r="M125" s="218"/>
      <c r="N125" s="219"/>
      <c r="O125" s="219"/>
      <c r="P125" s="219"/>
      <c r="Q125" s="219"/>
      <c r="R125" s="219"/>
      <c r="S125" s="219"/>
      <c r="T125" s="220"/>
      <c r="AT125" s="215" t="s">
        <v>185</v>
      </c>
      <c r="AU125" s="215" t="s">
        <v>81</v>
      </c>
      <c r="AV125" s="214" t="s">
        <v>81</v>
      </c>
      <c r="AW125" s="214" t="s">
        <v>36</v>
      </c>
      <c r="AX125" s="214" t="s">
        <v>73</v>
      </c>
      <c r="AY125" s="215" t="s">
        <v>175</v>
      </c>
    </row>
    <row r="126" spans="2:65" s="222" customFormat="1">
      <c r="B126" s="221"/>
      <c r="D126" s="202" t="s">
        <v>185</v>
      </c>
      <c r="E126" s="223" t="s">
        <v>5</v>
      </c>
      <c r="F126" s="224" t="s">
        <v>196</v>
      </c>
      <c r="H126" s="225">
        <v>12.44</v>
      </c>
      <c r="I126" s="12"/>
      <c r="L126" s="221"/>
      <c r="M126" s="226"/>
      <c r="N126" s="227"/>
      <c r="O126" s="227"/>
      <c r="P126" s="227"/>
      <c r="Q126" s="227"/>
      <c r="R126" s="227"/>
      <c r="S126" s="227"/>
      <c r="T126" s="228"/>
      <c r="AT126" s="223" t="s">
        <v>185</v>
      </c>
      <c r="AU126" s="223" t="s">
        <v>81</v>
      </c>
      <c r="AV126" s="222" t="s">
        <v>113</v>
      </c>
      <c r="AW126" s="222" t="s">
        <v>36</v>
      </c>
      <c r="AX126" s="222" t="s">
        <v>77</v>
      </c>
      <c r="AY126" s="223" t="s">
        <v>175</v>
      </c>
    </row>
    <row r="127" spans="2:65" s="109" customFormat="1" ht="63.75" customHeight="1">
      <c r="B127" s="110"/>
      <c r="C127" s="191" t="s">
        <v>219</v>
      </c>
      <c r="D127" s="191" t="s">
        <v>177</v>
      </c>
      <c r="E127" s="192" t="s">
        <v>215</v>
      </c>
      <c r="F127" s="193" t="s">
        <v>216</v>
      </c>
      <c r="G127" s="194" t="s">
        <v>199</v>
      </c>
      <c r="H127" s="195">
        <v>18.39</v>
      </c>
      <c r="I127" s="9"/>
      <c r="J127" s="196">
        <f>ROUND(I127*H127,2)</f>
        <v>0</v>
      </c>
      <c r="K127" s="193" t="s">
        <v>181</v>
      </c>
      <c r="L127" s="110"/>
      <c r="M127" s="197" t="s">
        <v>5</v>
      </c>
      <c r="N127" s="198" t="s">
        <v>44</v>
      </c>
      <c r="O127" s="111"/>
      <c r="P127" s="199">
        <f>O127*H127</f>
        <v>0</v>
      </c>
      <c r="Q127" s="199">
        <v>3.6900000000000002E-2</v>
      </c>
      <c r="R127" s="199">
        <f>Q127*H127</f>
        <v>0.67859100000000006</v>
      </c>
      <c r="S127" s="199">
        <v>0</v>
      </c>
      <c r="T127" s="200">
        <f>S127*H127</f>
        <v>0</v>
      </c>
      <c r="AR127" s="99" t="s">
        <v>113</v>
      </c>
      <c r="AT127" s="99" t="s">
        <v>177</v>
      </c>
      <c r="AU127" s="99" t="s">
        <v>81</v>
      </c>
      <c r="AY127" s="99" t="s">
        <v>175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99" t="s">
        <v>77</v>
      </c>
      <c r="BK127" s="201">
        <f>ROUND(I127*H127,2)</f>
        <v>0</v>
      </c>
      <c r="BL127" s="99" t="s">
        <v>113</v>
      </c>
      <c r="BM127" s="99" t="s">
        <v>1861</v>
      </c>
    </row>
    <row r="128" spans="2:65" s="207" customFormat="1">
      <c r="B128" s="206"/>
      <c r="D128" s="202" t="s">
        <v>185</v>
      </c>
      <c r="E128" s="208" t="s">
        <v>5</v>
      </c>
      <c r="F128" s="209" t="s">
        <v>1857</v>
      </c>
      <c r="H128" s="208" t="s">
        <v>5</v>
      </c>
      <c r="I128" s="10"/>
      <c r="L128" s="206"/>
      <c r="M128" s="210"/>
      <c r="N128" s="211"/>
      <c r="O128" s="211"/>
      <c r="P128" s="211"/>
      <c r="Q128" s="211"/>
      <c r="R128" s="211"/>
      <c r="S128" s="211"/>
      <c r="T128" s="212"/>
      <c r="AT128" s="208" t="s">
        <v>185</v>
      </c>
      <c r="AU128" s="208" t="s">
        <v>81</v>
      </c>
      <c r="AV128" s="207" t="s">
        <v>77</v>
      </c>
      <c r="AW128" s="207" t="s">
        <v>36</v>
      </c>
      <c r="AX128" s="207" t="s">
        <v>73</v>
      </c>
      <c r="AY128" s="208" t="s">
        <v>175</v>
      </c>
    </row>
    <row r="129" spans="2:65" s="214" customFormat="1">
      <c r="B129" s="213"/>
      <c r="D129" s="202" t="s">
        <v>185</v>
      </c>
      <c r="E129" s="215" t="s">
        <v>5</v>
      </c>
      <c r="F129" s="216" t="s">
        <v>1862</v>
      </c>
      <c r="H129" s="217">
        <v>11.41</v>
      </c>
      <c r="I129" s="11"/>
      <c r="L129" s="213"/>
      <c r="M129" s="218"/>
      <c r="N129" s="219"/>
      <c r="O129" s="219"/>
      <c r="P129" s="219"/>
      <c r="Q129" s="219"/>
      <c r="R129" s="219"/>
      <c r="S129" s="219"/>
      <c r="T129" s="220"/>
      <c r="AT129" s="215" t="s">
        <v>185</v>
      </c>
      <c r="AU129" s="215" t="s">
        <v>81</v>
      </c>
      <c r="AV129" s="214" t="s">
        <v>81</v>
      </c>
      <c r="AW129" s="214" t="s">
        <v>36</v>
      </c>
      <c r="AX129" s="214" t="s">
        <v>73</v>
      </c>
      <c r="AY129" s="215" t="s">
        <v>175</v>
      </c>
    </row>
    <row r="130" spans="2:65" s="214" customFormat="1">
      <c r="B130" s="213"/>
      <c r="D130" s="202" t="s">
        <v>185</v>
      </c>
      <c r="E130" s="215" t="s">
        <v>5</v>
      </c>
      <c r="F130" s="216" t="s">
        <v>1859</v>
      </c>
      <c r="H130" s="217">
        <v>1.48</v>
      </c>
      <c r="I130" s="11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5" t="s">
        <v>185</v>
      </c>
      <c r="AU130" s="215" t="s">
        <v>81</v>
      </c>
      <c r="AV130" s="214" t="s">
        <v>81</v>
      </c>
      <c r="AW130" s="214" t="s">
        <v>36</v>
      </c>
      <c r="AX130" s="214" t="s">
        <v>73</v>
      </c>
      <c r="AY130" s="215" t="s">
        <v>175</v>
      </c>
    </row>
    <row r="131" spans="2:65" s="214" customFormat="1">
      <c r="B131" s="213"/>
      <c r="D131" s="202" t="s">
        <v>185</v>
      </c>
      <c r="E131" s="215" t="s">
        <v>5</v>
      </c>
      <c r="F131" s="216" t="s">
        <v>779</v>
      </c>
      <c r="H131" s="217">
        <v>5.5</v>
      </c>
      <c r="I131" s="11"/>
      <c r="L131" s="213"/>
      <c r="M131" s="218"/>
      <c r="N131" s="219"/>
      <c r="O131" s="219"/>
      <c r="P131" s="219"/>
      <c r="Q131" s="219"/>
      <c r="R131" s="219"/>
      <c r="S131" s="219"/>
      <c r="T131" s="220"/>
      <c r="AT131" s="215" t="s">
        <v>185</v>
      </c>
      <c r="AU131" s="215" t="s">
        <v>81</v>
      </c>
      <c r="AV131" s="214" t="s">
        <v>81</v>
      </c>
      <c r="AW131" s="214" t="s">
        <v>36</v>
      </c>
      <c r="AX131" s="214" t="s">
        <v>73</v>
      </c>
      <c r="AY131" s="215" t="s">
        <v>175</v>
      </c>
    </row>
    <row r="132" spans="2:65" s="222" customFormat="1">
      <c r="B132" s="221"/>
      <c r="D132" s="202" t="s">
        <v>185</v>
      </c>
      <c r="E132" s="223" t="s">
        <v>5</v>
      </c>
      <c r="F132" s="224" t="s">
        <v>196</v>
      </c>
      <c r="H132" s="225">
        <v>18.39</v>
      </c>
      <c r="I132" s="12"/>
      <c r="L132" s="221"/>
      <c r="M132" s="226"/>
      <c r="N132" s="227"/>
      <c r="O132" s="227"/>
      <c r="P132" s="227"/>
      <c r="Q132" s="227"/>
      <c r="R132" s="227"/>
      <c r="S132" s="227"/>
      <c r="T132" s="228"/>
      <c r="AT132" s="223" t="s">
        <v>185</v>
      </c>
      <c r="AU132" s="223" t="s">
        <v>81</v>
      </c>
      <c r="AV132" s="222" t="s">
        <v>113</v>
      </c>
      <c r="AW132" s="222" t="s">
        <v>36</v>
      </c>
      <c r="AX132" s="222" t="s">
        <v>77</v>
      </c>
      <c r="AY132" s="223" t="s">
        <v>175</v>
      </c>
    </row>
    <row r="133" spans="2:65" s="109" customFormat="1" ht="25.5" customHeight="1">
      <c r="B133" s="110"/>
      <c r="C133" s="191" t="s">
        <v>225</v>
      </c>
      <c r="D133" s="191" t="s">
        <v>177</v>
      </c>
      <c r="E133" s="192" t="s">
        <v>220</v>
      </c>
      <c r="F133" s="193" t="s">
        <v>221</v>
      </c>
      <c r="G133" s="194" t="s">
        <v>222</v>
      </c>
      <c r="H133" s="195">
        <v>89.691000000000003</v>
      </c>
      <c r="I133" s="9"/>
      <c r="J133" s="196">
        <f>ROUND(I133*H133,2)</f>
        <v>0</v>
      </c>
      <c r="K133" s="193" t="s">
        <v>181</v>
      </c>
      <c r="L133" s="110"/>
      <c r="M133" s="197" t="s">
        <v>5</v>
      </c>
      <c r="N133" s="198" t="s">
        <v>44</v>
      </c>
      <c r="O133" s="11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99" t="s">
        <v>113</v>
      </c>
      <c r="AT133" s="99" t="s">
        <v>177</v>
      </c>
      <c r="AU133" s="99" t="s">
        <v>81</v>
      </c>
      <c r="AY133" s="99" t="s">
        <v>175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99" t="s">
        <v>77</v>
      </c>
      <c r="BK133" s="201">
        <f>ROUND(I133*H133,2)</f>
        <v>0</v>
      </c>
      <c r="BL133" s="99" t="s">
        <v>113</v>
      </c>
      <c r="BM133" s="99" t="s">
        <v>1863</v>
      </c>
    </row>
    <row r="134" spans="2:65" s="214" customFormat="1">
      <c r="B134" s="213"/>
      <c r="D134" s="202" t="s">
        <v>185</v>
      </c>
      <c r="E134" s="215" t="s">
        <v>5</v>
      </c>
      <c r="F134" s="216" t="s">
        <v>1864</v>
      </c>
      <c r="H134" s="217">
        <v>52.664999999999999</v>
      </c>
      <c r="I134" s="11"/>
      <c r="L134" s="213"/>
      <c r="M134" s="218"/>
      <c r="N134" s="219"/>
      <c r="O134" s="219"/>
      <c r="P134" s="219"/>
      <c r="Q134" s="219"/>
      <c r="R134" s="219"/>
      <c r="S134" s="219"/>
      <c r="T134" s="220"/>
      <c r="AT134" s="215" t="s">
        <v>185</v>
      </c>
      <c r="AU134" s="215" t="s">
        <v>81</v>
      </c>
      <c r="AV134" s="214" t="s">
        <v>81</v>
      </c>
      <c r="AW134" s="214" t="s">
        <v>36</v>
      </c>
      <c r="AX134" s="214" t="s">
        <v>73</v>
      </c>
      <c r="AY134" s="215" t="s">
        <v>175</v>
      </c>
    </row>
    <row r="135" spans="2:65" s="214" customFormat="1">
      <c r="B135" s="213"/>
      <c r="D135" s="202" t="s">
        <v>185</v>
      </c>
      <c r="E135" s="215" t="s">
        <v>5</v>
      </c>
      <c r="F135" s="216" t="s">
        <v>1865</v>
      </c>
      <c r="H135" s="217">
        <v>10.625999999999999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73</v>
      </c>
      <c r="AY135" s="215" t="s">
        <v>175</v>
      </c>
    </row>
    <row r="136" spans="2:65" s="214" customFormat="1">
      <c r="B136" s="213"/>
      <c r="D136" s="202" t="s">
        <v>185</v>
      </c>
      <c r="E136" s="215" t="s">
        <v>5</v>
      </c>
      <c r="F136" s="216" t="s">
        <v>1866</v>
      </c>
      <c r="H136" s="217">
        <v>26.4</v>
      </c>
      <c r="I136" s="11"/>
      <c r="L136" s="213"/>
      <c r="M136" s="218"/>
      <c r="N136" s="219"/>
      <c r="O136" s="219"/>
      <c r="P136" s="219"/>
      <c r="Q136" s="219"/>
      <c r="R136" s="219"/>
      <c r="S136" s="219"/>
      <c r="T136" s="220"/>
      <c r="AT136" s="215" t="s">
        <v>185</v>
      </c>
      <c r="AU136" s="215" t="s">
        <v>81</v>
      </c>
      <c r="AV136" s="214" t="s">
        <v>81</v>
      </c>
      <c r="AW136" s="214" t="s">
        <v>36</v>
      </c>
      <c r="AX136" s="214" t="s">
        <v>73</v>
      </c>
      <c r="AY136" s="215" t="s">
        <v>175</v>
      </c>
    </row>
    <row r="137" spans="2:65" s="222" customFormat="1">
      <c r="B137" s="221"/>
      <c r="D137" s="202" t="s">
        <v>185</v>
      </c>
      <c r="E137" s="223" t="s">
        <v>5</v>
      </c>
      <c r="F137" s="224" t="s">
        <v>196</v>
      </c>
      <c r="H137" s="225">
        <v>89.691000000000003</v>
      </c>
      <c r="I137" s="12"/>
      <c r="L137" s="221"/>
      <c r="M137" s="226"/>
      <c r="N137" s="227"/>
      <c r="O137" s="227"/>
      <c r="P137" s="227"/>
      <c r="Q137" s="227"/>
      <c r="R137" s="227"/>
      <c r="S137" s="227"/>
      <c r="T137" s="228"/>
      <c r="AT137" s="223" t="s">
        <v>185</v>
      </c>
      <c r="AU137" s="223" t="s">
        <v>81</v>
      </c>
      <c r="AV137" s="222" t="s">
        <v>113</v>
      </c>
      <c r="AW137" s="222" t="s">
        <v>36</v>
      </c>
      <c r="AX137" s="222" t="s">
        <v>77</v>
      </c>
      <c r="AY137" s="223" t="s">
        <v>175</v>
      </c>
    </row>
    <row r="138" spans="2:65" s="109" customFormat="1" ht="38.25" customHeight="1">
      <c r="B138" s="110"/>
      <c r="C138" s="191" t="s">
        <v>232</v>
      </c>
      <c r="D138" s="191" t="s">
        <v>177</v>
      </c>
      <c r="E138" s="192" t="s">
        <v>226</v>
      </c>
      <c r="F138" s="193" t="s">
        <v>227</v>
      </c>
      <c r="G138" s="194" t="s">
        <v>222</v>
      </c>
      <c r="H138" s="195">
        <v>169.94300000000001</v>
      </c>
      <c r="I138" s="9"/>
      <c r="J138" s="196">
        <f>ROUND(I138*H138,2)</f>
        <v>0</v>
      </c>
      <c r="K138" s="193" t="s">
        <v>181</v>
      </c>
      <c r="L138" s="110"/>
      <c r="M138" s="197" t="s">
        <v>5</v>
      </c>
      <c r="N138" s="198" t="s">
        <v>44</v>
      </c>
      <c r="O138" s="11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99" t="s">
        <v>113</v>
      </c>
      <c r="AT138" s="99" t="s">
        <v>177</v>
      </c>
      <c r="AU138" s="99" t="s">
        <v>81</v>
      </c>
      <c r="AY138" s="99" t="s">
        <v>175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99" t="s">
        <v>77</v>
      </c>
      <c r="BK138" s="201">
        <f>ROUND(I138*H138,2)</f>
        <v>0</v>
      </c>
      <c r="BL138" s="99" t="s">
        <v>113</v>
      </c>
      <c r="BM138" s="99" t="s">
        <v>1867</v>
      </c>
    </row>
    <row r="139" spans="2:65" s="207" customFormat="1">
      <c r="B139" s="206"/>
      <c r="D139" s="202" t="s">
        <v>185</v>
      </c>
      <c r="E139" s="208" t="s">
        <v>5</v>
      </c>
      <c r="F139" s="209" t="s">
        <v>533</v>
      </c>
      <c r="H139" s="208" t="s">
        <v>5</v>
      </c>
      <c r="I139" s="10"/>
      <c r="L139" s="206"/>
      <c r="M139" s="210"/>
      <c r="N139" s="211"/>
      <c r="O139" s="211"/>
      <c r="P139" s="211"/>
      <c r="Q139" s="211"/>
      <c r="R139" s="211"/>
      <c r="S139" s="211"/>
      <c r="T139" s="212"/>
      <c r="AT139" s="208" t="s">
        <v>185</v>
      </c>
      <c r="AU139" s="208" t="s">
        <v>81</v>
      </c>
      <c r="AV139" s="207" t="s">
        <v>77</v>
      </c>
      <c r="AW139" s="207" t="s">
        <v>36</v>
      </c>
      <c r="AX139" s="207" t="s">
        <v>73</v>
      </c>
      <c r="AY139" s="208" t="s">
        <v>175</v>
      </c>
    </row>
    <row r="140" spans="2:65" s="207" customFormat="1">
      <c r="B140" s="206"/>
      <c r="D140" s="202" t="s">
        <v>185</v>
      </c>
      <c r="E140" s="208" t="s">
        <v>5</v>
      </c>
      <c r="F140" s="209" t="s">
        <v>230</v>
      </c>
      <c r="H140" s="208" t="s">
        <v>5</v>
      </c>
      <c r="I140" s="10"/>
      <c r="L140" s="206"/>
      <c r="M140" s="210"/>
      <c r="N140" s="211"/>
      <c r="O140" s="211"/>
      <c r="P140" s="211"/>
      <c r="Q140" s="211"/>
      <c r="R140" s="211"/>
      <c r="S140" s="211"/>
      <c r="T140" s="212"/>
      <c r="AT140" s="208" t="s">
        <v>185</v>
      </c>
      <c r="AU140" s="208" t="s">
        <v>81</v>
      </c>
      <c r="AV140" s="207" t="s">
        <v>77</v>
      </c>
      <c r="AW140" s="207" t="s">
        <v>36</v>
      </c>
      <c r="AX140" s="207" t="s">
        <v>73</v>
      </c>
      <c r="AY140" s="208" t="s">
        <v>175</v>
      </c>
    </row>
    <row r="141" spans="2:65" s="214" customFormat="1">
      <c r="B141" s="213"/>
      <c r="D141" s="202" t="s">
        <v>185</v>
      </c>
      <c r="E141" s="215" t="s">
        <v>5</v>
      </c>
      <c r="F141" s="216" t="s">
        <v>1868</v>
      </c>
      <c r="H141" s="217">
        <v>79.355000000000004</v>
      </c>
      <c r="I141" s="11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5" t="s">
        <v>185</v>
      </c>
      <c r="AU141" s="215" t="s">
        <v>81</v>
      </c>
      <c r="AV141" s="214" t="s">
        <v>81</v>
      </c>
      <c r="AW141" s="214" t="s">
        <v>36</v>
      </c>
      <c r="AX141" s="214" t="s">
        <v>73</v>
      </c>
      <c r="AY141" s="215" t="s">
        <v>175</v>
      </c>
    </row>
    <row r="142" spans="2:65" s="214" customFormat="1">
      <c r="B142" s="213"/>
      <c r="D142" s="202" t="s">
        <v>185</v>
      </c>
      <c r="E142" s="215" t="s">
        <v>5</v>
      </c>
      <c r="F142" s="216" t="s">
        <v>1869</v>
      </c>
      <c r="H142" s="217">
        <v>67.488</v>
      </c>
      <c r="I142" s="11"/>
      <c r="L142" s="213"/>
      <c r="M142" s="218"/>
      <c r="N142" s="219"/>
      <c r="O142" s="219"/>
      <c r="P142" s="219"/>
      <c r="Q142" s="219"/>
      <c r="R142" s="219"/>
      <c r="S142" s="219"/>
      <c r="T142" s="220"/>
      <c r="AT142" s="215" t="s">
        <v>185</v>
      </c>
      <c r="AU142" s="215" t="s">
        <v>81</v>
      </c>
      <c r="AV142" s="214" t="s">
        <v>81</v>
      </c>
      <c r="AW142" s="214" t="s">
        <v>36</v>
      </c>
      <c r="AX142" s="214" t="s">
        <v>73</v>
      </c>
      <c r="AY142" s="215" t="s">
        <v>175</v>
      </c>
    </row>
    <row r="143" spans="2:65" s="214" customFormat="1">
      <c r="B143" s="213"/>
      <c r="D143" s="202" t="s">
        <v>185</v>
      </c>
      <c r="E143" s="215" t="s">
        <v>5</v>
      </c>
      <c r="F143" s="216" t="s">
        <v>1870</v>
      </c>
      <c r="H143" s="217">
        <v>23.1</v>
      </c>
      <c r="I143" s="11"/>
      <c r="L143" s="213"/>
      <c r="M143" s="218"/>
      <c r="N143" s="219"/>
      <c r="O143" s="219"/>
      <c r="P143" s="219"/>
      <c r="Q143" s="219"/>
      <c r="R143" s="219"/>
      <c r="S143" s="219"/>
      <c r="T143" s="220"/>
      <c r="AT143" s="215" t="s">
        <v>185</v>
      </c>
      <c r="AU143" s="215" t="s">
        <v>81</v>
      </c>
      <c r="AV143" s="214" t="s">
        <v>81</v>
      </c>
      <c r="AW143" s="214" t="s">
        <v>36</v>
      </c>
      <c r="AX143" s="214" t="s">
        <v>73</v>
      </c>
      <c r="AY143" s="215" t="s">
        <v>175</v>
      </c>
    </row>
    <row r="144" spans="2:65" s="222" customFormat="1">
      <c r="B144" s="221"/>
      <c r="D144" s="202" t="s">
        <v>185</v>
      </c>
      <c r="E144" s="223" t="s">
        <v>5</v>
      </c>
      <c r="F144" s="224" t="s">
        <v>196</v>
      </c>
      <c r="H144" s="225">
        <v>169.94300000000001</v>
      </c>
      <c r="I144" s="12"/>
      <c r="L144" s="221"/>
      <c r="M144" s="226"/>
      <c r="N144" s="227"/>
      <c r="O144" s="227"/>
      <c r="P144" s="227"/>
      <c r="Q144" s="227"/>
      <c r="R144" s="227"/>
      <c r="S144" s="227"/>
      <c r="T144" s="228"/>
      <c r="AT144" s="223" t="s">
        <v>185</v>
      </c>
      <c r="AU144" s="223" t="s">
        <v>81</v>
      </c>
      <c r="AV144" s="222" t="s">
        <v>113</v>
      </c>
      <c r="AW144" s="222" t="s">
        <v>36</v>
      </c>
      <c r="AX144" s="222" t="s">
        <v>77</v>
      </c>
      <c r="AY144" s="223" t="s">
        <v>175</v>
      </c>
    </row>
    <row r="145" spans="2:65" s="109" customFormat="1" ht="38.25" customHeight="1">
      <c r="B145" s="110"/>
      <c r="C145" s="191" t="s">
        <v>241</v>
      </c>
      <c r="D145" s="191" t="s">
        <v>177</v>
      </c>
      <c r="E145" s="192" t="s">
        <v>233</v>
      </c>
      <c r="F145" s="193" t="s">
        <v>234</v>
      </c>
      <c r="G145" s="194" t="s">
        <v>222</v>
      </c>
      <c r="H145" s="195">
        <v>533.05100000000004</v>
      </c>
      <c r="I145" s="9"/>
      <c r="J145" s="196">
        <f>ROUND(I145*H145,2)</f>
        <v>0</v>
      </c>
      <c r="K145" s="193" t="s">
        <v>181</v>
      </c>
      <c r="L145" s="110"/>
      <c r="M145" s="197" t="s">
        <v>5</v>
      </c>
      <c r="N145" s="198" t="s">
        <v>44</v>
      </c>
      <c r="O145" s="11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99" t="s">
        <v>113</v>
      </c>
      <c r="AT145" s="99" t="s">
        <v>177</v>
      </c>
      <c r="AU145" s="99" t="s">
        <v>81</v>
      </c>
      <c r="AY145" s="99" t="s">
        <v>175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99" t="s">
        <v>77</v>
      </c>
      <c r="BK145" s="201">
        <f>ROUND(I145*H145,2)</f>
        <v>0</v>
      </c>
      <c r="BL145" s="99" t="s">
        <v>113</v>
      </c>
      <c r="BM145" s="99" t="s">
        <v>1871</v>
      </c>
    </row>
    <row r="146" spans="2:65" s="207" customFormat="1">
      <c r="B146" s="206"/>
      <c r="D146" s="202" t="s">
        <v>185</v>
      </c>
      <c r="E146" s="208" t="s">
        <v>5</v>
      </c>
      <c r="F146" s="209" t="s">
        <v>236</v>
      </c>
      <c r="H146" s="208" t="s">
        <v>5</v>
      </c>
      <c r="I146" s="10"/>
      <c r="L146" s="206"/>
      <c r="M146" s="210"/>
      <c r="N146" s="211"/>
      <c r="O146" s="211"/>
      <c r="P146" s="211"/>
      <c r="Q146" s="211"/>
      <c r="R146" s="211"/>
      <c r="S146" s="211"/>
      <c r="T146" s="212"/>
      <c r="AT146" s="208" t="s">
        <v>185</v>
      </c>
      <c r="AU146" s="208" t="s">
        <v>81</v>
      </c>
      <c r="AV146" s="207" t="s">
        <v>77</v>
      </c>
      <c r="AW146" s="207" t="s">
        <v>36</v>
      </c>
      <c r="AX146" s="207" t="s">
        <v>73</v>
      </c>
      <c r="AY146" s="208" t="s">
        <v>175</v>
      </c>
    </row>
    <row r="147" spans="2:65" s="207" customFormat="1">
      <c r="B147" s="206"/>
      <c r="D147" s="202" t="s">
        <v>185</v>
      </c>
      <c r="E147" s="208" t="s">
        <v>5</v>
      </c>
      <c r="F147" s="209" t="s">
        <v>230</v>
      </c>
      <c r="H147" s="208" t="s">
        <v>5</v>
      </c>
      <c r="I147" s="10"/>
      <c r="L147" s="206"/>
      <c r="M147" s="210"/>
      <c r="N147" s="211"/>
      <c r="O147" s="211"/>
      <c r="P147" s="211"/>
      <c r="Q147" s="211"/>
      <c r="R147" s="211"/>
      <c r="S147" s="211"/>
      <c r="T147" s="212"/>
      <c r="AT147" s="208" t="s">
        <v>185</v>
      </c>
      <c r="AU147" s="208" t="s">
        <v>81</v>
      </c>
      <c r="AV147" s="207" t="s">
        <v>77</v>
      </c>
      <c r="AW147" s="207" t="s">
        <v>36</v>
      </c>
      <c r="AX147" s="207" t="s">
        <v>73</v>
      </c>
      <c r="AY147" s="208" t="s">
        <v>175</v>
      </c>
    </row>
    <row r="148" spans="2:65" s="214" customFormat="1">
      <c r="B148" s="213"/>
      <c r="D148" s="202" t="s">
        <v>185</v>
      </c>
      <c r="E148" s="215" t="s">
        <v>5</v>
      </c>
      <c r="F148" s="216" t="s">
        <v>1872</v>
      </c>
      <c r="H148" s="217">
        <v>264.51600000000002</v>
      </c>
      <c r="I148" s="11"/>
      <c r="L148" s="213"/>
      <c r="M148" s="218"/>
      <c r="N148" s="219"/>
      <c r="O148" s="219"/>
      <c r="P148" s="219"/>
      <c r="Q148" s="219"/>
      <c r="R148" s="219"/>
      <c r="S148" s="219"/>
      <c r="T148" s="220"/>
      <c r="AT148" s="215" t="s">
        <v>185</v>
      </c>
      <c r="AU148" s="215" t="s">
        <v>81</v>
      </c>
      <c r="AV148" s="214" t="s">
        <v>81</v>
      </c>
      <c r="AW148" s="214" t="s">
        <v>36</v>
      </c>
      <c r="AX148" s="214" t="s">
        <v>73</v>
      </c>
      <c r="AY148" s="215" t="s">
        <v>175</v>
      </c>
    </row>
    <row r="149" spans="2:65" s="214" customFormat="1">
      <c r="B149" s="213"/>
      <c r="D149" s="202" t="s">
        <v>185</v>
      </c>
      <c r="E149" s="215" t="s">
        <v>5</v>
      </c>
      <c r="F149" s="216" t="s">
        <v>1873</v>
      </c>
      <c r="H149" s="217">
        <v>224.96</v>
      </c>
      <c r="I149" s="11"/>
      <c r="L149" s="213"/>
      <c r="M149" s="218"/>
      <c r="N149" s="219"/>
      <c r="O149" s="219"/>
      <c r="P149" s="219"/>
      <c r="Q149" s="219"/>
      <c r="R149" s="219"/>
      <c r="S149" s="219"/>
      <c r="T149" s="220"/>
      <c r="AT149" s="215" t="s">
        <v>185</v>
      </c>
      <c r="AU149" s="215" t="s">
        <v>81</v>
      </c>
      <c r="AV149" s="214" t="s">
        <v>81</v>
      </c>
      <c r="AW149" s="214" t="s">
        <v>36</v>
      </c>
      <c r="AX149" s="214" t="s">
        <v>73</v>
      </c>
      <c r="AY149" s="215" t="s">
        <v>175</v>
      </c>
    </row>
    <row r="150" spans="2:65" s="214" customFormat="1">
      <c r="B150" s="213"/>
      <c r="D150" s="202" t="s">
        <v>185</v>
      </c>
      <c r="E150" s="215" t="s">
        <v>5</v>
      </c>
      <c r="F150" s="216" t="s">
        <v>1874</v>
      </c>
      <c r="H150" s="217">
        <v>38.5</v>
      </c>
      <c r="I150" s="11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5" t="s">
        <v>185</v>
      </c>
      <c r="AU150" s="215" t="s">
        <v>81</v>
      </c>
      <c r="AV150" s="214" t="s">
        <v>81</v>
      </c>
      <c r="AW150" s="214" t="s">
        <v>36</v>
      </c>
      <c r="AX150" s="214" t="s">
        <v>73</v>
      </c>
      <c r="AY150" s="215" t="s">
        <v>175</v>
      </c>
    </row>
    <row r="151" spans="2:65" s="207" customFormat="1">
      <c r="B151" s="206"/>
      <c r="D151" s="202" t="s">
        <v>185</v>
      </c>
      <c r="E151" s="208" t="s">
        <v>5</v>
      </c>
      <c r="F151" s="209" t="s">
        <v>239</v>
      </c>
      <c r="H151" s="208" t="s">
        <v>5</v>
      </c>
      <c r="I151" s="10"/>
      <c r="L151" s="206"/>
      <c r="M151" s="210"/>
      <c r="N151" s="211"/>
      <c r="O151" s="211"/>
      <c r="P151" s="211"/>
      <c r="Q151" s="211"/>
      <c r="R151" s="211"/>
      <c r="S151" s="211"/>
      <c r="T151" s="212"/>
      <c r="AT151" s="208" t="s">
        <v>185</v>
      </c>
      <c r="AU151" s="208" t="s">
        <v>81</v>
      </c>
      <c r="AV151" s="207" t="s">
        <v>77</v>
      </c>
      <c r="AW151" s="207" t="s">
        <v>36</v>
      </c>
      <c r="AX151" s="207" t="s">
        <v>73</v>
      </c>
      <c r="AY151" s="208" t="s">
        <v>175</v>
      </c>
    </row>
    <row r="152" spans="2:65" s="214" customFormat="1">
      <c r="B152" s="213"/>
      <c r="D152" s="202" t="s">
        <v>185</v>
      </c>
      <c r="E152" s="215" t="s">
        <v>5</v>
      </c>
      <c r="F152" s="216" t="s">
        <v>1875</v>
      </c>
      <c r="H152" s="217">
        <v>5.0750000000000002</v>
      </c>
      <c r="I152" s="11"/>
      <c r="L152" s="213"/>
      <c r="M152" s="218"/>
      <c r="N152" s="219"/>
      <c r="O152" s="219"/>
      <c r="P152" s="219"/>
      <c r="Q152" s="219"/>
      <c r="R152" s="219"/>
      <c r="S152" s="219"/>
      <c r="T152" s="220"/>
      <c r="AT152" s="215" t="s">
        <v>185</v>
      </c>
      <c r="AU152" s="215" t="s">
        <v>81</v>
      </c>
      <c r="AV152" s="214" t="s">
        <v>81</v>
      </c>
      <c r="AW152" s="214" t="s">
        <v>36</v>
      </c>
      <c r="AX152" s="214" t="s">
        <v>73</v>
      </c>
      <c r="AY152" s="215" t="s">
        <v>175</v>
      </c>
    </row>
    <row r="153" spans="2:65" s="222" customFormat="1">
      <c r="B153" s="221"/>
      <c r="D153" s="202" t="s">
        <v>185</v>
      </c>
      <c r="E153" s="223" t="s">
        <v>5</v>
      </c>
      <c r="F153" s="224" t="s">
        <v>196</v>
      </c>
      <c r="H153" s="225">
        <v>533.05100000000004</v>
      </c>
      <c r="I153" s="12"/>
      <c r="L153" s="221"/>
      <c r="M153" s="226"/>
      <c r="N153" s="227"/>
      <c r="O153" s="227"/>
      <c r="P153" s="227"/>
      <c r="Q153" s="227"/>
      <c r="R153" s="227"/>
      <c r="S153" s="227"/>
      <c r="T153" s="228"/>
      <c r="AT153" s="223" t="s">
        <v>185</v>
      </c>
      <c r="AU153" s="223" t="s">
        <v>81</v>
      </c>
      <c r="AV153" s="222" t="s">
        <v>113</v>
      </c>
      <c r="AW153" s="222" t="s">
        <v>36</v>
      </c>
      <c r="AX153" s="222" t="s">
        <v>77</v>
      </c>
      <c r="AY153" s="223" t="s">
        <v>175</v>
      </c>
    </row>
    <row r="154" spans="2:65" s="109" customFormat="1" ht="38.25" customHeight="1">
      <c r="B154" s="110"/>
      <c r="C154" s="191" t="s">
        <v>247</v>
      </c>
      <c r="D154" s="191" t="s">
        <v>177</v>
      </c>
      <c r="E154" s="192" t="s">
        <v>242</v>
      </c>
      <c r="F154" s="193" t="s">
        <v>243</v>
      </c>
      <c r="G154" s="194" t="s">
        <v>222</v>
      </c>
      <c r="H154" s="195">
        <v>159.91499999999999</v>
      </c>
      <c r="I154" s="9"/>
      <c r="J154" s="196">
        <f>ROUND(I154*H154,2)</f>
        <v>0</v>
      </c>
      <c r="K154" s="193" t="s">
        <v>181</v>
      </c>
      <c r="L154" s="110"/>
      <c r="M154" s="197" t="s">
        <v>5</v>
      </c>
      <c r="N154" s="198" t="s">
        <v>44</v>
      </c>
      <c r="O154" s="11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99" t="s">
        <v>113</v>
      </c>
      <c r="AT154" s="99" t="s">
        <v>177</v>
      </c>
      <c r="AU154" s="99" t="s">
        <v>81</v>
      </c>
      <c r="AY154" s="99" t="s">
        <v>175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99" t="s">
        <v>77</v>
      </c>
      <c r="BK154" s="201">
        <f>ROUND(I154*H154,2)</f>
        <v>0</v>
      </c>
      <c r="BL154" s="99" t="s">
        <v>113</v>
      </c>
      <c r="BM154" s="99" t="s">
        <v>1876</v>
      </c>
    </row>
    <row r="155" spans="2:65" s="109" customFormat="1" ht="27">
      <c r="B155" s="110"/>
      <c r="D155" s="202" t="s">
        <v>183</v>
      </c>
      <c r="F155" s="203" t="s">
        <v>245</v>
      </c>
      <c r="I155" s="7"/>
      <c r="L155" s="110"/>
      <c r="M155" s="204"/>
      <c r="N155" s="111"/>
      <c r="O155" s="111"/>
      <c r="P155" s="111"/>
      <c r="Q155" s="111"/>
      <c r="R155" s="111"/>
      <c r="S155" s="111"/>
      <c r="T155" s="205"/>
      <c r="AT155" s="99" t="s">
        <v>183</v>
      </c>
      <c r="AU155" s="99" t="s">
        <v>81</v>
      </c>
    </row>
    <row r="156" spans="2:65" s="214" customFormat="1">
      <c r="B156" s="213"/>
      <c r="D156" s="202" t="s">
        <v>185</v>
      </c>
      <c r="F156" s="216" t="s">
        <v>1877</v>
      </c>
      <c r="H156" s="217">
        <v>159.91499999999999</v>
      </c>
      <c r="I156" s="11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5" t="s">
        <v>185</v>
      </c>
      <c r="AU156" s="215" t="s">
        <v>81</v>
      </c>
      <c r="AV156" s="214" t="s">
        <v>81</v>
      </c>
      <c r="AW156" s="214" t="s">
        <v>6</v>
      </c>
      <c r="AX156" s="214" t="s">
        <v>77</v>
      </c>
      <c r="AY156" s="215" t="s">
        <v>175</v>
      </c>
    </row>
    <row r="157" spans="2:65" s="109" customFormat="1" ht="38.25" customHeight="1">
      <c r="B157" s="110"/>
      <c r="C157" s="191" t="s">
        <v>252</v>
      </c>
      <c r="D157" s="191" t="s">
        <v>177</v>
      </c>
      <c r="E157" s="192" t="s">
        <v>1265</v>
      </c>
      <c r="F157" s="193" t="s">
        <v>1266</v>
      </c>
      <c r="G157" s="194" t="s">
        <v>222</v>
      </c>
      <c r="H157" s="195">
        <v>234.16</v>
      </c>
      <c r="I157" s="9"/>
      <c r="J157" s="196">
        <f>ROUND(I157*H157,2)</f>
        <v>0</v>
      </c>
      <c r="K157" s="193" t="s">
        <v>200</v>
      </c>
      <c r="L157" s="110"/>
      <c r="M157" s="197" t="s">
        <v>5</v>
      </c>
      <c r="N157" s="198" t="s">
        <v>44</v>
      </c>
      <c r="O157" s="11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99" t="s">
        <v>113</v>
      </c>
      <c r="AT157" s="99" t="s">
        <v>177</v>
      </c>
      <c r="AU157" s="99" t="s">
        <v>81</v>
      </c>
      <c r="AY157" s="99" t="s">
        <v>175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99" t="s">
        <v>77</v>
      </c>
      <c r="BK157" s="201">
        <f>ROUND(I157*H157,2)</f>
        <v>0</v>
      </c>
      <c r="BL157" s="99" t="s">
        <v>113</v>
      </c>
      <c r="BM157" s="99" t="s">
        <v>1878</v>
      </c>
    </row>
    <row r="158" spans="2:65" s="207" customFormat="1">
      <c r="B158" s="206"/>
      <c r="D158" s="202" t="s">
        <v>185</v>
      </c>
      <c r="E158" s="208" t="s">
        <v>5</v>
      </c>
      <c r="F158" s="209" t="s">
        <v>236</v>
      </c>
      <c r="H158" s="208" t="s">
        <v>5</v>
      </c>
      <c r="I158" s="10"/>
      <c r="L158" s="206"/>
      <c r="M158" s="210"/>
      <c r="N158" s="211"/>
      <c r="O158" s="211"/>
      <c r="P158" s="211"/>
      <c r="Q158" s="211"/>
      <c r="R158" s="211"/>
      <c r="S158" s="211"/>
      <c r="T158" s="212"/>
      <c r="AT158" s="208" t="s">
        <v>185</v>
      </c>
      <c r="AU158" s="208" t="s">
        <v>81</v>
      </c>
      <c r="AV158" s="207" t="s">
        <v>77</v>
      </c>
      <c r="AW158" s="207" t="s">
        <v>36</v>
      </c>
      <c r="AX158" s="207" t="s">
        <v>73</v>
      </c>
      <c r="AY158" s="208" t="s">
        <v>175</v>
      </c>
    </row>
    <row r="159" spans="2:65" s="207" customFormat="1">
      <c r="B159" s="206"/>
      <c r="D159" s="202" t="s">
        <v>185</v>
      </c>
      <c r="E159" s="208" t="s">
        <v>5</v>
      </c>
      <c r="F159" s="209" t="s">
        <v>230</v>
      </c>
      <c r="H159" s="208" t="s">
        <v>5</v>
      </c>
      <c r="I159" s="10"/>
      <c r="L159" s="206"/>
      <c r="M159" s="210"/>
      <c r="N159" s="211"/>
      <c r="O159" s="211"/>
      <c r="P159" s="211"/>
      <c r="Q159" s="211"/>
      <c r="R159" s="211"/>
      <c r="S159" s="211"/>
      <c r="T159" s="212"/>
      <c r="AT159" s="208" t="s">
        <v>185</v>
      </c>
      <c r="AU159" s="208" t="s">
        <v>81</v>
      </c>
      <c r="AV159" s="207" t="s">
        <v>77</v>
      </c>
      <c r="AW159" s="207" t="s">
        <v>36</v>
      </c>
      <c r="AX159" s="207" t="s">
        <v>73</v>
      </c>
      <c r="AY159" s="208" t="s">
        <v>175</v>
      </c>
    </row>
    <row r="160" spans="2:65" s="214" customFormat="1">
      <c r="B160" s="213"/>
      <c r="D160" s="202" t="s">
        <v>185</v>
      </c>
      <c r="E160" s="215" t="s">
        <v>5</v>
      </c>
      <c r="F160" s="216" t="s">
        <v>1879</v>
      </c>
      <c r="H160" s="217">
        <v>907.18</v>
      </c>
      <c r="I160" s="11"/>
      <c r="L160" s="213"/>
      <c r="M160" s="218"/>
      <c r="N160" s="219"/>
      <c r="O160" s="219"/>
      <c r="P160" s="219"/>
      <c r="Q160" s="219"/>
      <c r="R160" s="219"/>
      <c r="S160" s="219"/>
      <c r="T160" s="220"/>
      <c r="AT160" s="215" t="s">
        <v>185</v>
      </c>
      <c r="AU160" s="215" t="s">
        <v>81</v>
      </c>
      <c r="AV160" s="214" t="s">
        <v>81</v>
      </c>
      <c r="AW160" s="214" t="s">
        <v>36</v>
      </c>
      <c r="AX160" s="214" t="s">
        <v>73</v>
      </c>
      <c r="AY160" s="215" t="s">
        <v>175</v>
      </c>
    </row>
    <row r="161" spans="2:65" s="214" customFormat="1">
      <c r="B161" s="213"/>
      <c r="D161" s="202" t="s">
        <v>185</v>
      </c>
      <c r="E161" s="215" t="s">
        <v>5</v>
      </c>
      <c r="F161" s="216" t="s">
        <v>1880</v>
      </c>
      <c r="H161" s="217">
        <v>-702.99400000000003</v>
      </c>
      <c r="I161" s="11"/>
      <c r="L161" s="213"/>
      <c r="M161" s="218"/>
      <c r="N161" s="219"/>
      <c r="O161" s="219"/>
      <c r="P161" s="219"/>
      <c r="Q161" s="219"/>
      <c r="R161" s="219"/>
      <c r="S161" s="219"/>
      <c r="T161" s="220"/>
      <c r="AT161" s="215" t="s">
        <v>185</v>
      </c>
      <c r="AU161" s="215" t="s">
        <v>81</v>
      </c>
      <c r="AV161" s="214" t="s">
        <v>81</v>
      </c>
      <c r="AW161" s="214" t="s">
        <v>36</v>
      </c>
      <c r="AX161" s="214" t="s">
        <v>73</v>
      </c>
      <c r="AY161" s="215" t="s">
        <v>175</v>
      </c>
    </row>
    <row r="162" spans="2:65" s="207" customFormat="1">
      <c r="B162" s="206"/>
      <c r="D162" s="202" t="s">
        <v>185</v>
      </c>
      <c r="E162" s="208" t="s">
        <v>5</v>
      </c>
      <c r="F162" s="209" t="s">
        <v>239</v>
      </c>
      <c r="H162" s="208" t="s">
        <v>5</v>
      </c>
      <c r="I162" s="10"/>
      <c r="L162" s="206"/>
      <c r="M162" s="210"/>
      <c r="N162" s="211"/>
      <c r="O162" s="211"/>
      <c r="P162" s="211"/>
      <c r="Q162" s="211"/>
      <c r="R162" s="211"/>
      <c r="S162" s="211"/>
      <c r="T162" s="212"/>
      <c r="AT162" s="208" t="s">
        <v>185</v>
      </c>
      <c r="AU162" s="208" t="s">
        <v>81</v>
      </c>
      <c r="AV162" s="207" t="s">
        <v>77</v>
      </c>
      <c r="AW162" s="207" t="s">
        <v>36</v>
      </c>
      <c r="AX162" s="207" t="s">
        <v>73</v>
      </c>
      <c r="AY162" s="208" t="s">
        <v>175</v>
      </c>
    </row>
    <row r="163" spans="2:65" s="214" customFormat="1">
      <c r="B163" s="213"/>
      <c r="D163" s="202" t="s">
        <v>185</v>
      </c>
      <c r="E163" s="215" t="s">
        <v>5</v>
      </c>
      <c r="F163" s="216" t="s">
        <v>1881</v>
      </c>
      <c r="H163" s="217">
        <v>16.065999999999999</v>
      </c>
      <c r="I163" s="11"/>
      <c r="L163" s="213"/>
      <c r="M163" s="218"/>
      <c r="N163" s="219"/>
      <c r="O163" s="219"/>
      <c r="P163" s="219"/>
      <c r="Q163" s="219"/>
      <c r="R163" s="219"/>
      <c r="S163" s="219"/>
      <c r="T163" s="220"/>
      <c r="AT163" s="215" t="s">
        <v>185</v>
      </c>
      <c r="AU163" s="215" t="s">
        <v>81</v>
      </c>
      <c r="AV163" s="214" t="s">
        <v>81</v>
      </c>
      <c r="AW163" s="214" t="s">
        <v>36</v>
      </c>
      <c r="AX163" s="214" t="s">
        <v>73</v>
      </c>
      <c r="AY163" s="215" t="s">
        <v>175</v>
      </c>
    </row>
    <row r="164" spans="2:65" s="214" customFormat="1">
      <c r="B164" s="213"/>
      <c r="D164" s="202" t="s">
        <v>185</v>
      </c>
      <c r="E164" s="215" t="s">
        <v>5</v>
      </c>
      <c r="F164" s="216" t="s">
        <v>1882</v>
      </c>
      <c r="H164" s="217">
        <v>13.907999999999999</v>
      </c>
      <c r="I164" s="11"/>
      <c r="L164" s="213"/>
      <c r="M164" s="218"/>
      <c r="N164" s="219"/>
      <c r="O164" s="219"/>
      <c r="P164" s="219"/>
      <c r="Q164" s="219"/>
      <c r="R164" s="219"/>
      <c r="S164" s="219"/>
      <c r="T164" s="220"/>
      <c r="AT164" s="215" t="s">
        <v>185</v>
      </c>
      <c r="AU164" s="215" t="s">
        <v>81</v>
      </c>
      <c r="AV164" s="214" t="s">
        <v>81</v>
      </c>
      <c r="AW164" s="214" t="s">
        <v>36</v>
      </c>
      <c r="AX164" s="214" t="s">
        <v>73</v>
      </c>
      <c r="AY164" s="215" t="s">
        <v>175</v>
      </c>
    </row>
    <row r="165" spans="2:65" s="222" customFormat="1">
      <c r="B165" s="221"/>
      <c r="D165" s="202" t="s">
        <v>185</v>
      </c>
      <c r="E165" s="223" t="s">
        <v>5</v>
      </c>
      <c r="F165" s="224" t="s">
        <v>196</v>
      </c>
      <c r="H165" s="225">
        <v>234.16</v>
      </c>
      <c r="I165" s="12"/>
      <c r="L165" s="221"/>
      <c r="M165" s="226"/>
      <c r="N165" s="227"/>
      <c r="O165" s="227"/>
      <c r="P165" s="227"/>
      <c r="Q165" s="227"/>
      <c r="R165" s="227"/>
      <c r="S165" s="227"/>
      <c r="T165" s="228"/>
      <c r="AT165" s="223" t="s">
        <v>185</v>
      </c>
      <c r="AU165" s="223" t="s">
        <v>81</v>
      </c>
      <c r="AV165" s="222" t="s">
        <v>113</v>
      </c>
      <c r="AW165" s="222" t="s">
        <v>36</v>
      </c>
      <c r="AX165" s="222" t="s">
        <v>77</v>
      </c>
      <c r="AY165" s="223" t="s">
        <v>175</v>
      </c>
    </row>
    <row r="166" spans="2:65" s="109" customFormat="1" ht="38.25" customHeight="1">
      <c r="B166" s="110"/>
      <c r="C166" s="191" t="s">
        <v>256</v>
      </c>
      <c r="D166" s="191" t="s">
        <v>177</v>
      </c>
      <c r="E166" s="192" t="s">
        <v>1268</v>
      </c>
      <c r="F166" s="193" t="s">
        <v>1269</v>
      </c>
      <c r="G166" s="194" t="s">
        <v>222</v>
      </c>
      <c r="H166" s="195">
        <v>70.248000000000005</v>
      </c>
      <c r="I166" s="9"/>
      <c r="J166" s="196">
        <f>ROUND(I166*H166,2)</f>
        <v>0</v>
      </c>
      <c r="K166" s="193" t="s">
        <v>200</v>
      </c>
      <c r="L166" s="110"/>
      <c r="M166" s="197" t="s">
        <v>5</v>
      </c>
      <c r="N166" s="198" t="s">
        <v>44</v>
      </c>
      <c r="O166" s="11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99" t="s">
        <v>113</v>
      </c>
      <c r="AT166" s="99" t="s">
        <v>177</v>
      </c>
      <c r="AU166" s="99" t="s">
        <v>81</v>
      </c>
      <c r="AY166" s="99" t="s">
        <v>175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99" t="s">
        <v>77</v>
      </c>
      <c r="BK166" s="201">
        <f>ROUND(I166*H166,2)</f>
        <v>0</v>
      </c>
      <c r="BL166" s="99" t="s">
        <v>113</v>
      </c>
      <c r="BM166" s="99" t="s">
        <v>1883</v>
      </c>
    </row>
    <row r="167" spans="2:65" s="109" customFormat="1" ht="27">
      <c r="B167" s="110"/>
      <c r="D167" s="202" t="s">
        <v>183</v>
      </c>
      <c r="F167" s="203" t="s">
        <v>1884</v>
      </c>
      <c r="I167" s="7"/>
      <c r="L167" s="110"/>
      <c r="M167" s="204"/>
      <c r="N167" s="111"/>
      <c r="O167" s="111"/>
      <c r="P167" s="111"/>
      <c r="Q167" s="111"/>
      <c r="R167" s="111"/>
      <c r="S167" s="111"/>
      <c r="T167" s="205"/>
      <c r="AT167" s="99" t="s">
        <v>183</v>
      </c>
      <c r="AU167" s="99" t="s">
        <v>81</v>
      </c>
    </row>
    <row r="168" spans="2:65" s="214" customFormat="1">
      <c r="B168" s="213"/>
      <c r="D168" s="202" t="s">
        <v>185</v>
      </c>
      <c r="F168" s="216" t="s">
        <v>1885</v>
      </c>
      <c r="H168" s="217">
        <v>70.248000000000005</v>
      </c>
      <c r="I168" s="11"/>
      <c r="L168" s="213"/>
      <c r="M168" s="218"/>
      <c r="N168" s="219"/>
      <c r="O168" s="219"/>
      <c r="P168" s="219"/>
      <c r="Q168" s="219"/>
      <c r="R168" s="219"/>
      <c r="S168" s="219"/>
      <c r="T168" s="220"/>
      <c r="AT168" s="215" t="s">
        <v>185</v>
      </c>
      <c r="AU168" s="215" t="s">
        <v>81</v>
      </c>
      <c r="AV168" s="214" t="s">
        <v>81</v>
      </c>
      <c r="AW168" s="214" t="s">
        <v>6</v>
      </c>
      <c r="AX168" s="214" t="s">
        <v>77</v>
      </c>
      <c r="AY168" s="215" t="s">
        <v>175</v>
      </c>
    </row>
    <row r="169" spans="2:65" s="109" customFormat="1" ht="25.5" customHeight="1">
      <c r="B169" s="110"/>
      <c r="C169" s="191" t="s">
        <v>263</v>
      </c>
      <c r="D169" s="191" t="s">
        <v>177</v>
      </c>
      <c r="E169" s="192" t="s">
        <v>586</v>
      </c>
      <c r="F169" s="193" t="s">
        <v>587</v>
      </c>
      <c r="G169" s="194" t="s">
        <v>180</v>
      </c>
      <c r="H169" s="195">
        <v>147</v>
      </c>
      <c r="I169" s="9"/>
      <c r="J169" s="196">
        <f>ROUND(I169*H169,2)</f>
        <v>0</v>
      </c>
      <c r="K169" s="193" t="s">
        <v>200</v>
      </c>
      <c r="L169" s="110"/>
      <c r="M169" s="197" t="s">
        <v>5</v>
      </c>
      <c r="N169" s="198" t="s">
        <v>44</v>
      </c>
      <c r="O169" s="111"/>
      <c r="P169" s="199">
        <f>O169*H169</f>
        <v>0</v>
      </c>
      <c r="Q169" s="199">
        <v>5.8E-4</v>
      </c>
      <c r="R169" s="199">
        <f>Q169*H169</f>
        <v>8.5260000000000002E-2</v>
      </c>
      <c r="S169" s="199">
        <v>0</v>
      </c>
      <c r="T169" s="200">
        <f>S169*H169</f>
        <v>0</v>
      </c>
      <c r="AR169" s="99" t="s">
        <v>113</v>
      </c>
      <c r="AT169" s="99" t="s">
        <v>177</v>
      </c>
      <c r="AU169" s="99" t="s">
        <v>81</v>
      </c>
      <c r="AY169" s="99" t="s">
        <v>175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99" t="s">
        <v>77</v>
      </c>
      <c r="BK169" s="201">
        <f>ROUND(I169*H169,2)</f>
        <v>0</v>
      </c>
      <c r="BL169" s="99" t="s">
        <v>113</v>
      </c>
      <c r="BM169" s="99" t="s">
        <v>1886</v>
      </c>
    </row>
    <row r="170" spans="2:65" s="207" customFormat="1">
      <c r="B170" s="206"/>
      <c r="D170" s="202" t="s">
        <v>185</v>
      </c>
      <c r="E170" s="208" t="s">
        <v>5</v>
      </c>
      <c r="F170" s="209" t="s">
        <v>230</v>
      </c>
      <c r="H170" s="208" t="s">
        <v>5</v>
      </c>
      <c r="I170" s="10"/>
      <c r="L170" s="206"/>
      <c r="M170" s="210"/>
      <c r="N170" s="211"/>
      <c r="O170" s="211"/>
      <c r="P170" s="211"/>
      <c r="Q170" s="211"/>
      <c r="R170" s="211"/>
      <c r="S170" s="211"/>
      <c r="T170" s="212"/>
      <c r="AT170" s="208" t="s">
        <v>185</v>
      </c>
      <c r="AU170" s="208" t="s">
        <v>81</v>
      </c>
      <c r="AV170" s="207" t="s">
        <v>77</v>
      </c>
      <c r="AW170" s="207" t="s">
        <v>36</v>
      </c>
      <c r="AX170" s="207" t="s">
        <v>73</v>
      </c>
      <c r="AY170" s="208" t="s">
        <v>175</v>
      </c>
    </row>
    <row r="171" spans="2:65" s="214" customFormat="1">
      <c r="B171" s="213"/>
      <c r="D171" s="202" t="s">
        <v>185</v>
      </c>
      <c r="E171" s="215" t="s">
        <v>5</v>
      </c>
      <c r="F171" s="216" t="s">
        <v>1887</v>
      </c>
      <c r="H171" s="217">
        <v>147</v>
      </c>
      <c r="I171" s="11"/>
      <c r="L171" s="213"/>
      <c r="M171" s="218"/>
      <c r="N171" s="219"/>
      <c r="O171" s="219"/>
      <c r="P171" s="219"/>
      <c r="Q171" s="219"/>
      <c r="R171" s="219"/>
      <c r="S171" s="219"/>
      <c r="T171" s="220"/>
      <c r="AT171" s="215" t="s">
        <v>185</v>
      </c>
      <c r="AU171" s="215" t="s">
        <v>81</v>
      </c>
      <c r="AV171" s="214" t="s">
        <v>81</v>
      </c>
      <c r="AW171" s="214" t="s">
        <v>36</v>
      </c>
      <c r="AX171" s="214" t="s">
        <v>77</v>
      </c>
      <c r="AY171" s="215" t="s">
        <v>175</v>
      </c>
    </row>
    <row r="172" spans="2:65" s="109" customFormat="1" ht="25.5" customHeight="1">
      <c r="B172" s="110"/>
      <c r="C172" s="191" t="s">
        <v>11</v>
      </c>
      <c r="D172" s="191" t="s">
        <v>177</v>
      </c>
      <c r="E172" s="192" t="s">
        <v>248</v>
      </c>
      <c r="F172" s="193" t="s">
        <v>249</v>
      </c>
      <c r="G172" s="194" t="s">
        <v>180</v>
      </c>
      <c r="H172" s="195">
        <v>314.72000000000003</v>
      </c>
      <c r="I172" s="9"/>
      <c r="J172" s="196">
        <f>ROUND(I172*H172,2)</f>
        <v>0</v>
      </c>
      <c r="K172" s="193" t="s">
        <v>181</v>
      </c>
      <c r="L172" s="110"/>
      <c r="M172" s="197" t="s">
        <v>5</v>
      </c>
      <c r="N172" s="198" t="s">
        <v>44</v>
      </c>
      <c r="O172" s="111"/>
      <c r="P172" s="199">
        <f>O172*H172</f>
        <v>0</v>
      </c>
      <c r="Q172" s="199">
        <v>5.9000000000000003E-4</v>
      </c>
      <c r="R172" s="199">
        <f>Q172*H172</f>
        <v>0.18568480000000004</v>
      </c>
      <c r="S172" s="199">
        <v>0</v>
      </c>
      <c r="T172" s="200">
        <f>S172*H172</f>
        <v>0</v>
      </c>
      <c r="AR172" s="99" t="s">
        <v>113</v>
      </c>
      <c r="AT172" s="99" t="s">
        <v>177</v>
      </c>
      <c r="AU172" s="99" t="s">
        <v>81</v>
      </c>
      <c r="AY172" s="99" t="s">
        <v>175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99" t="s">
        <v>77</v>
      </c>
      <c r="BK172" s="201">
        <f>ROUND(I172*H172,2)</f>
        <v>0</v>
      </c>
      <c r="BL172" s="99" t="s">
        <v>113</v>
      </c>
      <c r="BM172" s="99" t="s">
        <v>1888</v>
      </c>
    </row>
    <row r="173" spans="2:65" s="207" customFormat="1">
      <c r="B173" s="206"/>
      <c r="D173" s="202" t="s">
        <v>185</v>
      </c>
      <c r="E173" s="208" t="s">
        <v>5</v>
      </c>
      <c r="F173" s="209" t="s">
        <v>230</v>
      </c>
      <c r="H173" s="208" t="s">
        <v>5</v>
      </c>
      <c r="I173" s="10"/>
      <c r="L173" s="206"/>
      <c r="M173" s="210"/>
      <c r="N173" s="211"/>
      <c r="O173" s="211"/>
      <c r="P173" s="211"/>
      <c r="Q173" s="211"/>
      <c r="R173" s="211"/>
      <c r="S173" s="211"/>
      <c r="T173" s="212"/>
      <c r="AT173" s="208" t="s">
        <v>185</v>
      </c>
      <c r="AU173" s="208" t="s">
        <v>81</v>
      </c>
      <c r="AV173" s="207" t="s">
        <v>77</v>
      </c>
      <c r="AW173" s="207" t="s">
        <v>36</v>
      </c>
      <c r="AX173" s="207" t="s">
        <v>73</v>
      </c>
      <c r="AY173" s="208" t="s">
        <v>175</v>
      </c>
    </row>
    <row r="174" spans="2:65" s="214" customFormat="1">
      <c r="B174" s="213"/>
      <c r="D174" s="202" t="s">
        <v>185</v>
      </c>
      <c r="E174" s="215" t="s">
        <v>5</v>
      </c>
      <c r="F174" s="216" t="s">
        <v>1889</v>
      </c>
      <c r="H174" s="217">
        <v>314.72000000000003</v>
      </c>
      <c r="I174" s="11"/>
      <c r="L174" s="213"/>
      <c r="M174" s="218"/>
      <c r="N174" s="219"/>
      <c r="O174" s="219"/>
      <c r="P174" s="219"/>
      <c r="Q174" s="219"/>
      <c r="R174" s="219"/>
      <c r="S174" s="219"/>
      <c r="T174" s="220"/>
      <c r="AT174" s="215" t="s">
        <v>185</v>
      </c>
      <c r="AU174" s="215" t="s">
        <v>81</v>
      </c>
      <c r="AV174" s="214" t="s">
        <v>81</v>
      </c>
      <c r="AW174" s="214" t="s">
        <v>36</v>
      </c>
      <c r="AX174" s="214" t="s">
        <v>77</v>
      </c>
      <c r="AY174" s="215" t="s">
        <v>175</v>
      </c>
    </row>
    <row r="175" spans="2:65" s="109" customFormat="1" ht="25.5" customHeight="1">
      <c r="B175" s="110"/>
      <c r="C175" s="191" t="s">
        <v>279</v>
      </c>
      <c r="D175" s="191" t="s">
        <v>177</v>
      </c>
      <c r="E175" s="192" t="s">
        <v>1890</v>
      </c>
      <c r="F175" s="193" t="s">
        <v>1891</v>
      </c>
      <c r="G175" s="194" t="s">
        <v>180</v>
      </c>
      <c r="H175" s="195">
        <v>811.99</v>
      </c>
      <c r="I175" s="9"/>
      <c r="J175" s="196">
        <f>ROUND(I175*H175,2)</f>
        <v>0</v>
      </c>
      <c r="K175" s="193" t="s">
        <v>181</v>
      </c>
      <c r="L175" s="110"/>
      <c r="M175" s="197" t="s">
        <v>5</v>
      </c>
      <c r="N175" s="198" t="s">
        <v>44</v>
      </c>
      <c r="O175" s="111"/>
      <c r="P175" s="199">
        <f>O175*H175</f>
        <v>0</v>
      </c>
      <c r="Q175" s="199">
        <v>6.3000000000000003E-4</v>
      </c>
      <c r="R175" s="199">
        <f>Q175*H175</f>
        <v>0.5115537</v>
      </c>
      <c r="S175" s="199">
        <v>0</v>
      </c>
      <c r="T175" s="200">
        <f>S175*H175</f>
        <v>0</v>
      </c>
      <c r="AR175" s="99" t="s">
        <v>113</v>
      </c>
      <c r="AT175" s="99" t="s">
        <v>177</v>
      </c>
      <c r="AU175" s="99" t="s">
        <v>81</v>
      </c>
      <c r="AY175" s="99" t="s">
        <v>175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99" t="s">
        <v>77</v>
      </c>
      <c r="BK175" s="201">
        <f>ROUND(I175*H175,2)</f>
        <v>0</v>
      </c>
      <c r="BL175" s="99" t="s">
        <v>113</v>
      </c>
      <c r="BM175" s="99" t="s">
        <v>1892</v>
      </c>
    </row>
    <row r="176" spans="2:65" s="207" customFormat="1">
      <c r="B176" s="206"/>
      <c r="D176" s="202" t="s">
        <v>185</v>
      </c>
      <c r="E176" s="208" t="s">
        <v>5</v>
      </c>
      <c r="F176" s="209" t="s">
        <v>230</v>
      </c>
      <c r="H176" s="208" t="s">
        <v>5</v>
      </c>
      <c r="I176" s="10"/>
      <c r="L176" s="206"/>
      <c r="M176" s="210"/>
      <c r="N176" s="211"/>
      <c r="O176" s="211"/>
      <c r="P176" s="211"/>
      <c r="Q176" s="211"/>
      <c r="R176" s="211"/>
      <c r="S176" s="211"/>
      <c r="T176" s="212"/>
      <c r="AT176" s="208" t="s">
        <v>185</v>
      </c>
      <c r="AU176" s="208" t="s">
        <v>81</v>
      </c>
      <c r="AV176" s="207" t="s">
        <v>77</v>
      </c>
      <c r="AW176" s="207" t="s">
        <v>36</v>
      </c>
      <c r="AX176" s="207" t="s">
        <v>73</v>
      </c>
      <c r="AY176" s="208" t="s">
        <v>175</v>
      </c>
    </row>
    <row r="177" spans="2:65" s="214" customFormat="1">
      <c r="B177" s="213"/>
      <c r="D177" s="202" t="s">
        <v>185</v>
      </c>
      <c r="E177" s="215" t="s">
        <v>5</v>
      </c>
      <c r="F177" s="216" t="s">
        <v>1893</v>
      </c>
      <c r="H177" s="217">
        <v>811.99</v>
      </c>
      <c r="I177" s="11"/>
      <c r="L177" s="213"/>
      <c r="M177" s="218"/>
      <c r="N177" s="219"/>
      <c r="O177" s="219"/>
      <c r="P177" s="219"/>
      <c r="Q177" s="219"/>
      <c r="R177" s="219"/>
      <c r="S177" s="219"/>
      <c r="T177" s="220"/>
      <c r="AT177" s="215" t="s">
        <v>185</v>
      </c>
      <c r="AU177" s="215" t="s">
        <v>81</v>
      </c>
      <c r="AV177" s="214" t="s">
        <v>81</v>
      </c>
      <c r="AW177" s="214" t="s">
        <v>36</v>
      </c>
      <c r="AX177" s="214" t="s">
        <v>77</v>
      </c>
      <c r="AY177" s="215" t="s">
        <v>175</v>
      </c>
    </row>
    <row r="178" spans="2:65" s="109" customFormat="1" ht="25.5" customHeight="1">
      <c r="B178" s="110"/>
      <c r="C178" s="191" t="s">
        <v>286</v>
      </c>
      <c r="D178" s="191" t="s">
        <v>177</v>
      </c>
      <c r="E178" s="192" t="s">
        <v>590</v>
      </c>
      <c r="F178" s="193" t="s">
        <v>591</v>
      </c>
      <c r="G178" s="194" t="s">
        <v>180</v>
      </c>
      <c r="H178" s="195">
        <v>147</v>
      </c>
      <c r="I178" s="9"/>
      <c r="J178" s="196">
        <f>ROUND(I178*H178,2)</f>
        <v>0</v>
      </c>
      <c r="K178" s="193" t="s">
        <v>200</v>
      </c>
      <c r="L178" s="110"/>
      <c r="M178" s="197" t="s">
        <v>5</v>
      </c>
      <c r="N178" s="198" t="s">
        <v>44</v>
      </c>
      <c r="O178" s="11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99" t="s">
        <v>113</v>
      </c>
      <c r="AT178" s="99" t="s">
        <v>177</v>
      </c>
      <c r="AU178" s="99" t="s">
        <v>81</v>
      </c>
      <c r="AY178" s="99" t="s">
        <v>175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99" t="s">
        <v>77</v>
      </c>
      <c r="BK178" s="201">
        <f>ROUND(I178*H178,2)</f>
        <v>0</v>
      </c>
      <c r="BL178" s="99" t="s">
        <v>113</v>
      </c>
      <c r="BM178" s="99" t="s">
        <v>1894</v>
      </c>
    </row>
    <row r="179" spans="2:65" s="214" customFormat="1">
      <c r="B179" s="213"/>
      <c r="D179" s="202" t="s">
        <v>185</v>
      </c>
      <c r="E179" s="215" t="s">
        <v>5</v>
      </c>
      <c r="F179" s="216" t="s">
        <v>1895</v>
      </c>
      <c r="H179" s="217">
        <v>147</v>
      </c>
      <c r="I179" s="11"/>
      <c r="L179" s="213"/>
      <c r="M179" s="218"/>
      <c r="N179" s="219"/>
      <c r="O179" s="219"/>
      <c r="P179" s="219"/>
      <c r="Q179" s="219"/>
      <c r="R179" s="219"/>
      <c r="S179" s="219"/>
      <c r="T179" s="220"/>
      <c r="AT179" s="215" t="s">
        <v>185</v>
      </c>
      <c r="AU179" s="215" t="s">
        <v>81</v>
      </c>
      <c r="AV179" s="214" t="s">
        <v>81</v>
      </c>
      <c r="AW179" s="214" t="s">
        <v>36</v>
      </c>
      <c r="AX179" s="214" t="s">
        <v>77</v>
      </c>
      <c r="AY179" s="215" t="s">
        <v>175</v>
      </c>
    </row>
    <row r="180" spans="2:65" s="109" customFormat="1" ht="25.5" customHeight="1">
      <c r="B180" s="110"/>
      <c r="C180" s="191" t="s">
        <v>294</v>
      </c>
      <c r="D180" s="191" t="s">
        <v>177</v>
      </c>
      <c r="E180" s="192" t="s">
        <v>253</v>
      </c>
      <c r="F180" s="193" t="s">
        <v>254</v>
      </c>
      <c r="G180" s="194" t="s">
        <v>180</v>
      </c>
      <c r="H180" s="195">
        <v>314.72000000000003</v>
      </c>
      <c r="I180" s="9"/>
      <c r="J180" s="196">
        <f>ROUND(I180*H180,2)</f>
        <v>0</v>
      </c>
      <c r="K180" s="193" t="s">
        <v>181</v>
      </c>
      <c r="L180" s="110"/>
      <c r="M180" s="197" t="s">
        <v>5</v>
      </c>
      <c r="N180" s="198" t="s">
        <v>44</v>
      </c>
      <c r="O180" s="11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AR180" s="99" t="s">
        <v>113</v>
      </c>
      <c r="AT180" s="99" t="s">
        <v>177</v>
      </c>
      <c r="AU180" s="99" t="s">
        <v>81</v>
      </c>
      <c r="AY180" s="99" t="s">
        <v>175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99" t="s">
        <v>77</v>
      </c>
      <c r="BK180" s="201">
        <f>ROUND(I180*H180,2)</f>
        <v>0</v>
      </c>
      <c r="BL180" s="99" t="s">
        <v>113</v>
      </c>
      <c r="BM180" s="99" t="s">
        <v>1896</v>
      </c>
    </row>
    <row r="181" spans="2:65" s="214" customFormat="1">
      <c r="B181" s="213"/>
      <c r="D181" s="202" t="s">
        <v>185</v>
      </c>
      <c r="E181" s="215" t="s">
        <v>5</v>
      </c>
      <c r="F181" s="216" t="s">
        <v>1897</v>
      </c>
      <c r="H181" s="217">
        <v>314.72000000000003</v>
      </c>
      <c r="I181" s="11"/>
      <c r="L181" s="213"/>
      <c r="M181" s="218"/>
      <c r="N181" s="219"/>
      <c r="O181" s="219"/>
      <c r="P181" s="219"/>
      <c r="Q181" s="219"/>
      <c r="R181" s="219"/>
      <c r="S181" s="219"/>
      <c r="T181" s="220"/>
      <c r="AT181" s="215" t="s">
        <v>185</v>
      </c>
      <c r="AU181" s="215" t="s">
        <v>81</v>
      </c>
      <c r="AV181" s="214" t="s">
        <v>81</v>
      </c>
      <c r="AW181" s="214" t="s">
        <v>36</v>
      </c>
      <c r="AX181" s="214" t="s">
        <v>77</v>
      </c>
      <c r="AY181" s="215" t="s">
        <v>175</v>
      </c>
    </row>
    <row r="182" spans="2:65" s="109" customFormat="1" ht="25.5" customHeight="1">
      <c r="B182" s="110"/>
      <c r="C182" s="191" t="s">
        <v>298</v>
      </c>
      <c r="D182" s="191" t="s">
        <v>177</v>
      </c>
      <c r="E182" s="192" t="s">
        <v>1280</v>
      </c>
      <c r="F182" s="193" t="s">
        <v>1898</v>
      </c>
      <c r="G182" s="194" t="s">
        <v>180</v>
      </c>
      <c r="H182" s="195">
        <v>811.99</v>
      </c>
      <c r="I182" s="9"/>
      <c r="J182" s="196">
        <f>ROUND(I182*H182,2)</f>
        <v>0</v>
      </c>
      <c r="K182" s="193" t="s">
        <v>181</v>
      </c>
      <c r="L182" s="110"/>
      <c r="M182" s="197" t="s">
        <v>5</v>
      </c>
      <c r="N182" s="198" t="s">
        <v>44</v>
      </c>
      <c r="O182" s="111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99" t="s">
        <v>113</v>
      </c>
      <c r="AT182" s="99" t="s">
        <v>177</v>
      </c>
      <c r="AU182" s="99" t="s">
        <v>81</v>
      </c>
      <c r="AY182" s="99" t="s">
        <v>175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99" t="s">
        <v>77</v>
      </c>
      <c r="BK182" s="201">
        <f>ROUND(I182*H182,2)</f>
        <v>0</v>
      </c>
      <c r="BL182" s="99" t="s">
        <v>113</v>
      </c>
      <c r="BM182" s="99" t="s">
        <v>1899</v>
      </c>
    </row>
    <row r="183" spans="2:65" s="214" customFormat="1">
      <c r="B183" s="213"/>
      <c r="D183" s="202" t="s">
        <v>185</v>
      </c>
      <c r="E183" s="215" t="s">
        <v>5</v>
      </c>
      <c r="F183" s="216" t="s">
        <v>1900</v>
      </c>
      <c r="H183" s="217">
        <v>811.99</v>
      </c>
      <c r="I183" s="11"/>
      <c r="L183" s="213"/>
      <c r="M183" s="218"/>
      <c r="N183" s="219"/>
      <c r="O183" s="219"/>
      <c r="P183" s="219"/>
      <c r="Q183" s="219"/>
      <c r="R183" s="219"/>
      <c r="S183" s="219"/>
      <c r="T183" s="220"/>
      <c r="AT183" s="215" t="s">
        <v>185</v>
      </c>
      <c r="AU183" s="215" t="s">
        <v>81</v>
      </c>
      <c r="AV183" s="214" t="s">
        <v>81</v>
      </c>
      <c r="AW183" s="214" t="s">
        <v>36</v>
      </c>
      <c r="AX183" s="214" t="s">
        <v>77</v>
      </c>
      <c r="AY183" s="215" t="s">
        <v>175</v>
      </c>
    </row>
    <row r="184" spans="2:65" s="109" customFormat="1" ht="38.25" customHeight="1">
      <c r="B184" s="110"/>
      <c r="C184" s="191" t="s">
        <v>305</v>
      </c>
      <c r="D184" s="191" t="s">
        <v>177</v>
      </c>
      <c r="E184" s="192" t="s">
        <v>257</v>
      </c>
      <c r="F184" s="193" t="s">
        <v>258</v>
      </c>
      <c r="G184" s="194" t="s">
        <v>222</v>
      </c>
      <c r="H184" s="195">
        <v>1065.4349999999999</v>
      </c>
      <c r="I184" s="9"/>
      <c r="J184" s="196">
        <f>ROUND(I184*H184,2)</f>
        <v>0</v>
      </c>
      <c r="K184" s="193" t="s">
        <v>200</v>
      </c>
      <c r="L184" s="110"/>
      <c r="M184" s="197" t="s">
        <v>5</v>
      </c>
      <c r="N184" s="198" t="s">
        <v>44</v>
      </c>
      <c r="O184" s="111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99" t="s">
        <v>113</v>
      </c>
      <c r="AT184" s="99" t="s">
        <v>177</v>
      </c>
      <c r="AU184" s="99" t="s">
        <v>81</v>
      </c>
      <c r="AY184" s="99" t="s">
        <v>175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99" t="s">
        <v>77</v>
      </c>
      <c r="BK184" s="201">
        <f>ROUND(I184*H184,2)</f>
        <v>0</v>
      </c>
      <c r="BL184" s="99" t="s">
        <v>113</v>
      </c>
      <c r="BM184" s="99" t="s">
        <v>1901</v>
      </c>
    </row>
    <row r="185" spans="2:65" s="109" customFormat="1" ht="40.5">
      <c r="B185" s="110"/>
      <c r="D185" s="202" t="s">
        <v>183</v>
      </c>
      <c r="F185" s="203" t="s">
        <v>1902</v>
      </c>
      <c r="I185" s="7"/>
      <c r="L185" s="110"/>
      <c r="M185" s="204"/>
      <c r="N185" s="111"/>
      <c r="O185" s="111"/>
      <c r="P185" s="111"/>
      <c r="Q185" s="111"/>
      <c r="R185" s="111"/>
      <c r="S185" s="111"/>
      <c r="T185" s="205"/>
      <c r="AT185" s="99" t="s">
        <v>183</v>
      </c>
      <c r="AU185" s="99" t="s">
        <v>81</v>
      </c>
    </row>
    <row r="186" spans="2:65" s="207" customFormat="1">
      <c r="B186" s="206"/>
      <c r="D186" s="202" t="s">
        <v>185</v>
      </c>
      <c r="E186" s="208" t="s">
        <v>5</v>
      </c>
      <c r="F186" s="209" t="s">
        <v>1288</v>
      </c>
      <c r="H186" s="208" t="s">
        <v>5</v>
      </c>
      <c r="I186" s="10"/>
      <c r="L186" s="206"/>
      <c r="M186" s="210"/>
      <c r="N186" s="211"/>
      <c r="O186" s="211"/>
      <c r="P186" s="211"/>
      <c r="Q186" s="211"/>
      <c r="R186" s="211"/>
      <c r="S186" s="211"/>
      <c r="T186" s="212"/>
      <c r="AT186" s="208" t="s">
        <v>185</v>
      </c>
      <c r="AU186" s="208" t="s">
        <v>81</v>
      </c>
      <c r="AV186" s="207" t="s">
        <v>77</v>
      </c>
      <c r="AW186" s="207" t="s">
        <v>36</v>
      </c>
      <c r="AX186" s="207" t="s">
        <v>73</v>
      </c>
      <c r="AY186" s="208" t="s">
        <v>175</v>
      </c>
    </row>
    <row r="187" spans="2:65" s="214" customFormat="1">
      <c r="B187" s="213"/>
      <c r="D187" s="202" t="s">
        <v>185</v>
      </c>
      <c r="E187" s="215" t="s">
        <v>5</v>
      </c>
      <c r="F187" s="216" t="s">
        <v>1903</v>
      </c>
      <c r="H187" s="217">
        <v>1065.4349999999999</v>
      </c>
      <c r="I187" s="11"/>
      <c r="L187" s="213"/>
      <c r="M187" s="218"/>
      <c r="N187" s="219"/>
      <c r="O187" s="219"/>
      <c r="P187" s="219"/>
      <c r="Q187" s="219"/>
      <c r="R187" s="219"/>
      <c r="S187" s="219"/>
      <c r="T187" s="220"/>
      <c r="AT187" s="215" t="s">
        <v>185</v>
      </c>
      <c r="AU187" s="215" t="s">
        <v>81</v>
      </c>
      <c r="AV187" s="214" t="s">
        <v>81</v>
      </c>
      <c r="AW187" s="214" t="s">
        <v>36</v>
      </c>
      <c r="AX187" s="214" t="s">
        <v>77</v>
      </c>
      <c r="AY187" s="215" t="s">
        <v>175</v>
      </c>
    </row>
    <row r="188" spans="2:65" s="109" customFormat="1" ht="16.5" customHeight="1">
      <c r="B188" s="110"/>
      <c r="C188" s="191" t="s">
        <v>10</v>
      </c>
      <c r="D188" s="191" t="s">
        <v>177</v>
      </c>
      <c r="E188" s="192" t="s">
        <v>264</v>
      </c>
      <c r="F188" s="193" t="s">
        <v>265</v>
      </c>
      <c r="G188" s="194" t="s">
        <v>222</v>
      </c>
      <c r="H188" s="195">
        <v>192.02</v>
      </c>
      <c r="I188" s="9"/>
      <c r="J188" s="196">
        <f>ROUND(I188*H188,2)</f>
        <v>0</v>
      </c>
      <c r="K188" s="193" t="s">
        <v>5</v>
      </c>
      <c r="L188" s="110"/>
      <c r="M188" s="197" t="s">
        <v>5</v>
      </c>
      <c r="N188" s="198" t="s">
        <v>44</v>
      </c>
      <c r="O188" s="111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AR188" s="99" t="s">
        <v>113</v>
      </c>
      <c r="AT188" s="99" t="s">
        <v>177</v>
      </c>
      <c r="AU188" s="99" t="s">
        <v>81</v>
      </c>
      <c r="AY188" s="99" t="s">
        <v>175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99" t="s">
        <v>77</v>
      </c>
      <c r="BK188" s="201">
        <f>ROUND(I188*H188,2)</f>
        <v>0</v>
      </c>
      <c r="BL188" s="99" t="s">
        <v>113</v>
      </c>
      <c r="BM188" s="99" t="s">
        <v>1904</v>
      </c>
    </row>
    <row r="189" spans="2:65" s="207" customFormat="1">
      <c r="B189" s="206"/>
      <c r="D189" s="202" t="s">
        <v>185</v>
      </c>
      <c r="E189" s="208" t="s">
        <v>5</v>
      </c>
      <c r="F189" s="209" t="s">
        <v>267</v>
      </c>
      <c r="H189" s="208" t="s">
        <v>5</v>
      </c>
      <c r="I189" s="10"/>
      <c r="L189" s="206"/>
      <c r="M189" s="210"/>
      <c r="N189" s="211"/>
      <c r="O189" s="211"/>
      <c r="P189" s="211"/>
      <c r="Q189" s="211"/>
      <c r="R189" s="211"/>
      <c r="S189" s="211"/>
      <c r="T189" s="212"/>
      <c r="AT189" s="208" t="s">
        <v>185</v>
      </c>
      <c r="AU189" s="208" t="s">
        <v>81</v>
      </c>
      <c r="AV189" s="207" t="s">
        <v>77</v>
      </c>
      <c r="AW189" s="207" t="s">
        <v>36</v>
      </c>
      <c r="AX189" s="207" t="s">
        <v>73</v>
      </c>
      <c r="AY189" s="208" t="s">
        <v>175</v>
      </c>
    </row>
    <row r="190" spans="2:65" s="207" customFormat="1">
      <c r="B190" s="206"/>
      <c r="D190" s="202" t="s">
        <v>185</v>
      </c>
      <c r="E190" s="208" t="s">
        <v>5</v>
      </c>
      <c r="F190" s="209" t="s">
        <v>268</v>
      </c>
      <c r="H190" s="208" t="s">
        <v>5</v>
      </c>
      <c r="I190" s="10"/>
      <c r="L190" s="206"/>
      <c r="M190" s="210"/>
      <c r="N190" s="211"/>
      <c r="O190" s="211"/>
      <c r="P190" s="211"/>
      <c r="Q190" s="211"/>
      <c r="R190" s="211"/>
      <c r="S190" s="211"/>
      <c r="T190" s="212"/>
      <c r="AT190" s="208" t="s">
        <v>185</v>
      </c>
      <c r="AU190" s="208" t="s">
        <v>81</v>
      </c>
      <c r="AV190" s="207" t="s">
        <v>77</v>
      </c>
      <c r="AW190" s="207" t="s">
        <v>36</v>
      </c>
      <c r="AX190" s="207" t="s">
        <v>73</v>
      </c>
      <c r="AY190" s="208" t="s">
        <v>175</v>
      </c>
    </row>
    <row r="191" spans="2:65" s="207" customFormat="1">
      <c r="B191" s="206"/>
      <c r="D191" s="202" t="s">
        <v>185</v>
      </c>
      <c r="E191" s="208" t="s">
        <v>5</v>
      </c>
      <c r="F191" s="209" t="s">
        <v>269</v>
      </c>
      <c r="H191" s="208" t="s">
        <v>5</v>
      </c>
      <c r="I191" s="10"/>
      <c r="L191" s="206"/>
      <c r="M191" s="210"/>
      <c r="N191" s="211"/>
      <c r="O191" s="211"/>
      <c r="P191" s="211"/>
      <c r="Q191" s="211"/>
      <c r="R191" s="211"/>
      <c r="S191" s="211"/>
      <c r="T191" s="212"/>
      <c r="AT191" s="208" t="s">
        <v>185</v>
      </c>
      <c r="AU191" s="208" t="s">
        <v>81</v>
      </c>
      <c r="AV191" s="207" t="s">
        <v>77</v>
      </c>
      <c r="AW191" s="207" t="s">
        <v>36</v>
      </c>
      <c r="AX191" s="207" t="s">
        <v>73</v>
      </c>
      <c r="AY191" s="208" t="s">
        <v>175</v>
      </c>
    </row>
    <row r="192" spans="2:65" s="214" customFormat="1">
      <c r="B192" s="213"/>
      <c r="D192" s="202" t="s">
        <v>185</v>
      </c>
      <c r="E192" s="215" t="s">
        <v>5</v>
      </c>
      <c r="F192" s="216" t="s">
        <v>1905</v>
      </c>
      <c r="H192" s="217">
        <v>121.21</v>
      </c>
      <c r="I192" s="11"/>
      <c r="L192" s="213"/>
      <c r="M192" s="218"/>
      <c r="N192" s="219"/>
      <c r="O192" s="219"/>
      <c r="P192" s="219"/>
      <c r="Q192" s="219"/>
      <c r="R192" s="219"/>
      <c r="S192" s="219"/>
      <c r="T192" s="220"/>
      <c r="AT192" s="215" t="s">
        <v>185</v>
      </c>
      <c r="AU192" s="215" t="s">
        <v>81</v>
      </c>
      <c r="AV192" s="214" t="s">
        <v>81</v>
      </c>
      <c r="AW192" s="214" t="s">
        <v>36</v>
      </c>
      <c r="AX192" s="214" t="s">
        <v>73</v>
      </c>
      <c r="AY192" s="215" t="s">
        <v>175</v>
      </c>
    </row>
    <row r="193" spans="2:65" s="207" customFormat="1">
      <c r="B193" s="206"/>
      <c r="D193" s="202" t="s">
        <v>185</v>
      </c>
      <c r="E193" s="208" t="s">
        <v>5</v>
      </c>
      <c r="F193" s="209" t="s">
        <v>1293</v>
      </c>
      <c r="H193" s="208" t="s">
        <v>5</v>
      </c>
      <c r="I193" s="10"/>
      <c r="L193" s="206"/>
      <c r="M193" s="210"/>
      <c r="N193" s="211"/>
      <c r="O193" s="211"/>
      <c r="P193" s="211"/>
      <c r="Q193" s="211"/>
      <c r="R193" s="211"/>
      <c r="S193" s="211"/>
      <c r="T193" s="212"/>
      <c r="AT193" s="208" t="s">
        <v>185</v>
      </c>
      <c r="AU193" s="208" t="s">
        <v>81</v>
      </c>
      <c r="AV193" s="207" t="s">
        <v>77</v>
      </c>
      <c r="AW193" s="207" t="s">
        <v>36</v>
      </c>
      <c r="AX193" s="207" t="s">
        <v>73</v>
      </c>
      <c r="AY193" s="208" t="s">
        <v>175</v>
      </c>
    </row>
    <row r="194" spans="2:65" s="214" customFormat="1">
      <c r="B194" s="213"/>
      <c r="D194" s="202" t="s">
        <v>185</v>
      </c>
      <c r="E194" s="215" t="s">
        <v>5</v>
      </c>
      <c r="F194" s="216" t="s">
        <v>1906</v>
      </c>
      <c r="H194" s="217">
        <v>33.064999999999998</v>
      </c>
      <c r="I194" s="11"/>
      <c r="L194" s="213"/>
      <c r="M194" s="218"/>
      <c r="N194" s="219"/>
      <c r="O194" s="219"/>
      <c r="P194" s="219"/>
      <c r="Q194" s="219"/>
      <c r="R194" s="219"/>
      <c r="S194" s="219"/>
      <c r="T194" s="220"/>
      <c r="AT194" s="215" t="s">
        <v>185</v>
      </c>
      <c r="AU194" s="215" t="s">
        <v>81</v>
      </c>
      <c r="AV194" s="214" t="s">
        <v>81</v>
      </c>
      <c r="AW194" s="214" t="s">
        <v>36</v>
      </c>
      <c r="AX194" s="214" t="s">
        <v>73</v>
      </c>
      <c r="AY194" s="215" t="s">
        <v>175</v>
      </c>
    </row>
    <row r="195" spans="2:65" s="214" customFormat="1">
      <c r="B195" s="213"/>
      <c r="D195" s="202" t="s">
        <v>185</v>
      </c>
      <c r="E195" s="215" t="s">
        <v>5</v>
      </c>
      <c r="F195" s="216" t="s">
        <v>1907</v>
      </c>
      <c r="H195" s="217">
        <v>28.12</v>
      </c>
      <c r="I195" s="11"/>
      <c r="L195" s="213"/>
      <c r="M195" s="218"/>
      <c r="N195" s="219"/>
      <c r="O195" s="219"/>
      <c r="P195" s="219"/>
      <c r="Q195" s="219"/>
      <c r="R195" s="219"/>
      <c r="S195" s="219"/>
      <c r="T195" s="220"/>
      <c r="AT195" s="215" t="s">
        <v>185</v>
      </c>
      <c r="AU195" s="215" t="s">
        <v>81</v>
      </c>
      <c r="AV195" s="214" t="s">
        <v>81</v>
      </c>
      <c r="AW195" s="214" t="s">
        <v>36</v>
      </c>
      <c r="AX195" s="214" t="s">
        <v>73</v>
      </c>
      <c r="AY195" s="215" t="s">
        <v>175</v>
      </c>
    </row>
    <row r="196" spans="2:65" s="214" customFormat="1">
      <c r="B196" s="213"/>
      <c r="D196" s="202" t="s">
        <v>185</v>
      </c>
      <c r="E196" s="215" t="s">
        <v>5</v>
      </c>
      <c r="F196" s="216" t="s">
        <v>1908</v>
      </c>
      <c r="H196" s="217">
        <v>9.625</v>
      </c>
      <c r="I196" s="11"/>
      <c r="L196" s="213"/>
      <c r="M196" s="218"/>
      <c r="N196" s="219"/>
      <c r="O196" s="219"/>
      <c r="P196" s="219"/>
      <c r="Q196" s="219"/>
      <c r="R196" s="219"/>
      <c r="S196" s="219"/>
      <c r="T196" s="220"/>
      <c r="AT196" s="215" t="s">
        <v>185</v>
      </c>
      <c r="AU196" s="215" t="s">
        <v>81</v>
      </c>
      <c r="AV196" s="214" t="s">
        <v>81</v>
      </c>
      <c r="AW196" s="214" t="s">
        <v>36</v>
      </c>
      <c r="AX196" s="214" t="s">
        <v>73</v>
      </c>
      <c r="AY196" s="215" t="s">
        <v>175</v>
      </c>
    </row>
    <row r="197" spans="2:65" s="222" customFormat="1">
      <c r="B197" s="221"/>
      <c r="D197" s="202" t="s">
        <v>185</v>
      </c>
      <c r="E197" s="223" t="s">
        <v>5</v>
      </c>
      <c r="F197" s="224" t="s">
        <v>196</v>
      </c>
      <c r="H197" s="225">
        <v>192.02</v>
      </c>
      <c r="I197" s="12"/>
      <c r="L197" s="221"/>
      <c r="M197" s="226"/>
      <c r="N197" s="227"/>
      <c r="O197" s="227"/>
      <c r="P197" s="227"/>
      <c r="Q197" s="227"/>
      <c r="R197" s="227"/>
      <c r="S197" s="227"/>
      <c r="T197" s="228"/>
      <c r="AT197" s="223" t="s">
        <v>185</v>
      </c>
      <c r="AU197" s="223" t="s">
        <v>81</v>
      </c>
      <c r="AV197" s="222" t="s">
        <v>113</v>
      </c>
      <c r="AW197" s="222" t="s">
        <v>36</v>
      </c>
      <c r="AX197" s="222" t="s">
        <v>77</v>
      </c>
      <c r="AY197" s="223" t="s">
        <v>175</v>
      </c>
    </row>
    <row r="198" spans="2:65" s="109" customFormat="1" ht="16.5" customHeight="1">
      <c r="B198" s="110"/>
      <c r="C198" s="191" t="s">
        <v>314</v>
      </c>
      <c r="D198" s="191" t="s">
        <v>177</v>
      </c>
      <c r="E198" s="192" t="s">
        <v>272</v>
      </c>
      <c r="F198" s="193" t="s">
        <v>273</v>
      </c>
      <c r="G198" s="194" t="s">
        <v>222</v>
      </c>
      <c r="H198" s="195">
        <v>1815.944</v>
      </c>
      <c r="I198" s="9"/>
      <c r="J198" s="196">
        <f>ROUND(I198*H198,2)</f>
        <v>0</v>
      </c>
      <c r="K198" s="193" t="s">
        <v>5</v>
      </c>
      <c r="L198" s="110"/>
      <c r="M198" s="197" t="s">
        <v>5</v>
      </c>
      <c r="N198" s="198" t="s">
        <v>44</v>
      </c>
      <c r="O198" s="11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99" t="s">
        <v>113</v>
      </c>
      <c r="AT198" s="99" t="s">
        <v>177</v>
      </c>
      <c r="AU198" s="99" t="s">
        <v>81</v>
      </c>
      <c r="AY198" s="99" t="s">
        <v>175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99" t="s">
        <v>77</v>
      </c>
      <c r="BK198" s="201">
        <f>ROUND(I198*H198,2)</f>
        <v>0</v>
      </c>
      <c r="BL198" s="99" t="s">
        <v>113</v>
      </c>
      <c r="BM198" s="99" t="s">
        <v>1909</v>
      </c>
    </row>
    <row r="199" spans="2:65" s="207" customFormat="1">
      <c r="B199" s="206"/>
      <c r="D199" s="202" t="s">
        <v>185</v>
      </c>
      <c r="E199" s="208" t="s">
        <v>5</v>
      </c>
      <c r="F199" s="209" t="s">
        <v>275</v>
      </c>
      <c r="H199" s="208" t="s">
        <v>5</v>
      </c>
      <c r="I199" s="10"/>
      <c r="L199" s="206"/>
      <c r="M199" s="210"/>
      <c r="N199" s="211"/>
      <c r="O199" s="211"/>
      <c r="P199" s="211"/>
      <c r="Q199" s="211"/>
      <c r="R199" s="211"/>
      <c r="S199" s="211"/>
      <c r="T199" s="212"/>
      <c r="AT199" s="208" t="s">
        <v>185</v>
      </c>
      <c r="AU199" s="208" t="s">
        <v>81</v>
      </c>
      <c r="AV199" s="207" t="s">
        <v>77</v>
      </c>
      <c r="AW199" s="207" t="s">
        <v>36</v>
      </c>
      <c r="AX199" s="207" t="s">
        <v>73</v>
      </c>
      <c r="AY199" s="208" t="s">
        <v>175</v>
      </c>
    </row>
    <row r="200" spans="2:65" s="207" customFormat="1">
      <c r="B200" s="206"/>
      <c r="D200" s="202" t="s">
        <v>185</v>
      </c>
      <c r="E200" s="208" t="s">
        <v>5</v>
      </c>
      <c r="F200" s="209" t="s">
        <v>276</v>
      </c>
      <c r="H200" s="208" t="s">
        <v>5</v>
      </c>
      <c r="I200" s="10"/>
      <c r="L200" s="206"/>
      <c r="M200" s="210"/>
      <c r="N200" s="211"/>
      <c r="O200" s="211"/>
      <c r="P200" s="211"/>
      <c r="Q200" s="211"/>
      <c r="R200" s="211"/>
      <c r="S200" s="211"/>
      <c r="T200" s="212"/>
      <c r="AT200" s="208" t="s">
        <v>185</v>
      </c>
      <c r="AU200" s="208" t="s">
        <v>81</v>
      </c>
      <c r="AV200" s="207" t="s">
        <v>77</v>
      </c>
      <c r="AW200" s="207" t="s">
        <v>36</v>
      </c>
      <c r="AX200" s="207" t="s">
        <v>73</v>
      </c>
      <c r="AY200" s="208" t="s">
        <v>175</v>
      </c>
    </row>
    <row r="201" spans="2:65" s="214" customFormat="1">
      <c r="B201" s="213"/>
      <c r="D201" s="202" t="s">
        <v>185</v>
      </c>
      <c r="E201" s="215" t="s">
        <v>5</v>
      </c>
      <c r="F201" s="216" t="s">
        <v>1910</v>
      </c>
      <c r="H201" s="217">
        <v>1937.154</v>
      </c>
      <c r="I201" s="11"/>
      <c r="L201" s="213"/>
      <c r="M201" s="218"/>
      <c r="N201" s="219"/>
      <c r="O201" s="219"/>
      <c r="P201" s="219"/>
      <c r="Q201" s="219"/>
      <c r="R201" s="219"/>
      <c r="S201" s="219"/>
      <c r="T201" s="220"/>
      <c r="AT201" s="215" t="s">
        <v>185</v>
      </c>
      <c r="AU201" s="215" t="s">
        <v>81</v>
      </c>
      <c r="AV201" s="214" t="s">
        <v>81</v>
      </c>
      <c r="AW201" s="214" t="s">
        <v>36</v>
      </c>
      <c r="AX201" s="214" t="s">
        <v>73</v>
      </c>
      <c r="AY201" s="215" t="s">
        <v>175</v>
      </c>
    </row>
    <row r="202" spans="2:65" s="214" customFormat="1">
      <c r="B202" s="213"/>
      <c r="D202" s="202" t="s">
        <v>185</v>
      </c>
      <c r="E202" s="215" t="s">
        <v>5</v>
      </c>
      <c r="F202" s="216" t="s">
        <v>1911</v>
      </c>
      <c r="H202" s="217">
        <v>-121.21</v>
      </c>
      <c r="I202" s="11"/>
      <c r="L202" s="213"/>
      <c r="M202" s="218"/>
      <c r="N202" s="219"/>
      <c r="O202" s="219"/>
      <c r="P202" s="219"/>
      <c r="Q202" s="219"/>
      <c r="R202" s="219"/>
      <c r="S202" s="219"/>
      <c r="T202" s="220"/>
      <c r="AT202" s="215" t="s">
        <v>185</v>
      </c>
      <c r="AU202" s="215" t="s">
        <v>81</v>
      </c>
      <c r="AV202" s="214" t="s">
        <v>81</v>
      </c>
      <c r="AW202" s="214" t="s">
        <v>36</v>
      </c>
      <c r="AX202" s="214" t="s">
        <v>73</v>
      </c>
      <c r="AY202" s="215" t="s">
        <v>175</v>
      </c>
    </row>
    <row r="203" spans="2:65" s="222" customFormat="1">
      <c r="B203" s="221"/>
      <c r="D203" s="202" t="s">
        <v>185</v>
      </c>
      <c r="E203" s="223" t="s">
        <v>5</v>
      </c>
      <c r="F203" s="224" t="s">
        <v>196</v>
      </c>
      <c r="H203" s="225">
        <v>1815.944</v>
      </c>
      <c r="I203" s="12"/>
      <c r="L203" s="221"/>
      <c r="M203" s="226"/>
      <c r="N203" s="227"/>
      <c r="O203" s="227"/>
      <c r="P203" s="227"/>
      <c r="Q203" s="227"/>
      <c r="R203" s="227"/>
      <c r="S203" s="227"/>
      <c r="T203" s="228"/>
      <c r="AT203" s="223" t="s">
        <v>185</v>
      </c>
      <c r="AU203" s="223" t="s">
        <v>81</v>
      </c>
      <c r="AV203" s="222" t="s">
        <v>113</v>
      </c>
      <c r="AW203" s="222" t="s">
        <v>36</v>
      </c>
      <c r="AX203" s="222" t="s">
        <v>77</v>
      </c>
      <c r="AY203" s="223" t="s">
        <v>175</v>
      </c>
    </row>
    <row r="204" spans="2:65" s="109" customFormat="1" ht="25.5" customHeight="1">
      <c r="B204" s="110"/>
      <c r="C204" s="191" t="s">
        <v>320</v>
      </c>
      <c r="D204" s="191" t="s">
        <v>177</v>
      </c>
      <c r="E204" s="192" t="s">
        <v>280</v>
      </c>
      <c r="F204" s="193" t="s">
        <v>281</v>
      </c>
      <c r="G204" s="194" t="s">
        <v>222</v>
      </c>
      <c r="H204" s="195">
        <v>606.04</v>
      </c>
      <c r="I204" s="9"/>
      <c r="J204" s="196">
        <f>ROUND(I204*H204,2)</f>
        <v>0</v>
      </c>
      <c r="K204" s="193" t="s">
        <v>181</v>
      </c>
      <c r="L204" s="110"/>
      <c r="M204" s="197" t="s">
        <v>5</v>
      </c>
      <c r="N204" s="198" t="s">
        <v>44</v>
      </c>
      <c r="O204" s="111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AR204" s="99" t="s">
        <v>113</v>
      </c>
      <c r="AT204" s="99" t="s">
        <v>177</v>
      </c>
      <c r="AU204" s="99" t="s">
        <v>81</v>
      </c>
      <c r="AY204" s="99" t="s">
        <v>175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99" t="s">
        <v>77</v>
      </c>
      <c r="BK204" s="201">
        <f>ROUND(I204*H204,2)</f>
        <v>0</v>
      </c>
      <c r="BL204" s="99" t="s">
        <v>113</v>
      </c>
      <c r="BM204" s="99" t="s">
        <v>1912</v>
      </c>
    </row>
    <row r="205" spans="2:65" s="207" customFormat="1">
      <c r="B205" s="206"/>
      <c r="D205" s="202" t="s">
        <v>185</v>
      </c>
      <c r="E205" s="208" t="s">
        <v>5</v>
      </c>
      <c r="F205" s="209" t="s">
        <v>533</v>
      </c>
      <c r="H205" s="208" t="s">
        <v>5</v>
      </c>
      <c r="I205" s="10"/>
      <c r="L205" s="206"/>
      <c r="M205" s="210"/>
      <c r="N205" s="211"/>
      <c r="O205" s="211"/>
      <c r="P205" s="211"/>
      <c r="Q205" s="211"/>
      <c r="R205" s="211"/>
      <c r="S205" s="211"/>
      <c r="T205" s="212"/>
      <c r="AT205" s="208" t="s">
        <v>185</v>
      </c>
      <c r="AU205" s="208" t="s">
        <v>81</v>
      </c>
      <c r="AV205" s="207" t="s">
        <v>77</v>
      </c>
      <c r="AW205" s="207" t="s">
        <v>36</v>
      </c>
      <c r="AX205" s="207" t="s">
        <v>73</v>
      </c>
      <c r="AY205" s="208" t="s">
        <v>175</v>
      </c>
    </row>
    <row r="206" spans="2:65" s="207" customFormat="1">
      <c r="B206" s="206"/>
      <c r="D206" s="202" t="s">
        <v>185</v>
      </c>
      <c r="E206" s="208" t="s">
        <v>5</v>
      </c>
      <c r="F206" s="209" t="s">
        <v>230</v>
      </c>
      <c r="H206" s="208" t="s">
        <v>5</v>
      </c>
      <c r="I206" s="10"/>
      <c r="L206" s="206"/>
      <c r="M206" s="210"/>
      <c r="N206" s="211"/>
      <c r="O206" s="211"/>
      <c r="P206" s="211"/>
      <c r="Q206" s="211"/>
      <c r="R206" s="211"/>
      <c r="S206" s="211"/>
      <c r="T206" s="212"/>
      <c r="AT206" s="208" t="s">
        <v>185</v>
      </c>
      <c r="AU206" s="208" t="s">
        <v>81</v>
      </c>
      <c r="AV206" s="207" t="s">
        <v>77</v>
      </c>
      <c r="AW206" s="207" t="s">
        <v>36</v>
      </c>
      <c r="AX206" s="207" t="s">
        <v>73</v>
      </c>
      <c r="AY206" s="208" t="s">
        <v>175</v>
      </c>
    </row>
    <row r="207" spans="2:65" s="214" customFormat="1">
      <c r="B207" s="213"/>
      <c r="D207" s="202" t="s">
        <v>185</v>
      </c>
      <c r="E207" s="215" t="s">
        <v>5</v>
      </c>
      <c r="F207" s="216" t="s">
        <v>1913</v>
      </c>
      <c r="H207" s="217">
        <v>121.21</v>
      </c>
      <c r="I207" s="11"/>
      <c r="L207" s="213"/>
      <c r="M207" s="218"/>
      <c r="N207" s="219"/>
      <c r="O207" s="219"/>
      <c r="P207" s="219"/>
      <c r="Q207" s="219"/>
      <c r="R207" s="219"/>
      <c r="S207" s="219"/>
      <c r="T207" s="220"/>
      <c r="AT207" s="215" t="s">
        <v>185</v>
      </c>
      <c r="AU207" s="215" t="s">
        <v>81</v>
      </c>
      <c r="AV207" s="214" t="s">
        <v>81</v>
      </c>
      <c r="AW207" s="214" t="s">
        <v>36</v>
      </c>
      <c r="AX207" s="214" t="s">
        <v>73</v>
      </c>
      <c r="AY207" s="215" t="s">
        <v>175</v>
      </c>
    </row>
    <row r="208" spans="2:65" s="214" customFormat="1">
      <c r="B208" s="213"/>
      <c r="D208" s="202" t="s">
        <v>185</v>
      </c>
      <c r="E208" s="215" t="s">
        <v>5</v>
      </c>
      <c r="F208" s="216" t="s">
        <v>1914</v>
      </c>
      <c r="H208" s="217">
        <v>484.83</v>
      </c>
      <c r="I208" s="11"/>
      <c r="L208" s="213"/>
      <c r="M208" s="218"/>
      <c r="N208" s="219"/>
      <c r="O208" s="219"/>
      <c r="P208" s="219"/>
      <c r="Q208" s="219"/>
      <c r="R208" s="219"/>
      <c r="S208" s="219"/>
      <c r="T208" s="220"/>
      <c r="AT208" s="215" t="s">
        <v>185</v>
      </c>
      <c r="AU208" s="215" t="s">
        <v>81</v>
      </c>
      <c r="AV208" s="214" t="s">
        <v>81</v>
      </c>
      <c r="AW208" s="214" t="s">
        <v>36</v>
      </c>
      <c r="AX208" s="214" t="s">
        <v>73</v>
      </c>
      <c r="AY208" s="215" t="s">
        <v>175</v>
      </c>
    </row>
    <row r="209" spans="2:65" s="222" customFormat="1">
      <c r="B209" s="221"/>
      <c r="D209" s="202" t="s">
        <v>185</v>
      </c>
      <c r="E209" s="223" t="s">
        <v>5</v>
      </c>
      <c r="F209" s="224" t="s">
        <v>196</v>
      </c>
      <c r="H209" s="225">
        <v>606.04</v>
      </c>
      <c r="I209" s="12"/>
      <c r="L209" s="221"/>
      <c r="M209" s="226"/>
      <c r="N209" s="227"/>
      <c r="O209" s="227"/>
      <c r="P209" s="227"/>
      <c r="Q209" s="227"/>
      <c r="R209" s="227"/>
      <c r="S209" s="227"/>
      <c r="T209" s="228"/>
      <c r="AT209" s="223" t="s">
        <v>185</v>
      </c>
      <c r="AU209" s="223" t="s">
        <v>81</v>
      </c>
      <c r="AV209" s="222" t="s">
        <v>113</v>
      </c>
      <c r="AW209" s="222" t="s">
        <v>36</v>
      </c>
      <c r="AX209" s="222" t="s">
        <v>77</v>
      </c>
      <c r="AY209" s="223" t="s">
        <v>175</v>
      </c>
    </row>
    <row r="210" spans="2:65" s="109" customFormat="1" ht="25.5" customHeight="1">
      <c r="B210" s="110"/>
      <c r="C210" s="229" t="s">
        <v>328</v>
      </c>
      <c r="D210" s="229" t="s">
        <v>287</v>
      </c>
      <c r="E210" s="230" t="s">
        <v>288</v>
      </c>
      <c r="F210" s="231" t="s">
        <v>289</v>
      </c>
      <c r="G210" s="232" t="s">
        <v>290</v>
      </c>
      <c r="H210" s="233">
        <v>969.66</v>
      </c>
      <c r="I210" s="13"/>
      <c r="J210" s="234">
        <f>ROUND(I210*H210,2)</f>
        <v>0</v>
      </c>
      <c r="K210" s="231" t="s">
        <v>5</v>
      </c>
      <c r="L210" s="235"/>
      <c r="M210" s="236" t="s">
        <v>5</v>
      </c>
      <c r="N210" s="237" t="s">
        <v>44</v>
      </c>
      <c r="O210" s="11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AR210" s="99" t="s">
        <v>225</v>
      </c>
      <c r="AT210" s="99" t="s">
        <v>287</v>
      </c>
      <c r="AU210" s="99" t="s">
        <v>81</v>
      </c>
      <c r="AY210" s="99" t="s">
        <v>175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99" t="s">
        <v>77</v>
      </c>
      <c r="BK210" s="201">
        <f>ROUND(I210*H210,2)</f>
        <v>0</v>
      </c>
      <c r="BL210" s="99" t="s">
        <v>113</v>
      </c>
      <c r="BM210" s="99" t="s">
        <v>1915</v>
      </c>
    </row>
    <row r="211" spans="2:65" s="109" customFormat="1" ht="27">
      <c r="B211" s="110"/>
      <c r="D211" s="202" t="s">
        <v>183</v>
      </c>
      <c r="F211" s="203" t="s">
        <v>292</v>
      </c>
      <c r="I211" s="7"/>
      <c r="L211" s="110"/>
      <c r="M211" s="204"/>
      <c r="N211" s="111"/>
      <c r="O211" s="111"/>
      <c r="P211" s="111"/>
      <c r="Q211" s="111"/>
      <c r="R211" s="111"/>
      <c r="S211" s="111"/>
      <c r="T211" s="205"/>
      <c r="AT211" s="99" t="s">
        <v>183</v>
      </c>
      <c r="AU211" s="99" t="s">
        <v>81</v>
      </c>
    </row>
    <row r="212" spans="2:65" s="214" customFormat="1">
      <c r="B212" s="213"/>
      <c r="D212" s="202" t="s">
        <v>185</v>
      </c>
      <c r="E212" s="215" t="s">
        <v>5</v>
      </c>
      <c r="F212" s="216" t="s">
        <v>1916</v>
      </c>
      <c r="H212" s="217">
        <v>969.66</v>
      </c>
      <c r="I212" s="11"/>
      <c r="L212" s="213"/>
      <c r="M212" s="218"/>
      <c r="N212" s="219"/>
      <c r="O212" s="219"/>
      <c r="P212" s="219"/>
      <c r="Q212" s="219"/>
      <c r="R212" s="219"/>
      <c r="S212" s="219"/>
      <c r="T212" s="220"/>
      <c r="AT212" s="215" t="s">
        <v>185</v>
      </c>
      <c r="AU212" s="215" t="s">
        <v>81</v>
      </c>
      <c r="AV212" s="214" t="s">
        <v>81</v>
      </c>
      <c r="AW212" s="214" t="s">
        <v>36</v>
      </c>
      <c r="AX212" s="214" t="s">
        <v>77</v>
      </c>
      <c r="AY212" s="215" t="s">
        <v>175</v>
      </c>
    </row>
    <row r="213" spans="2:65" s="109" customFormat="1" ht="38.25" customHeight="1">
      <c r="B213" s="110"/>
      <c r="C213" s="191" t="s">
        <v>333</v>
      </c>
      <c r="D213" s="191" t="s">
        <v>177</v>
      </c>
      <c r="E213" s="192" t="s">
        <v>295</v>
      </c>
      <c r="F213" s="193" t="s">
        <v>296</v>
      </c>
      <c r="G213" s="194" t="s">
        <v>222</v>
      </c>
      <c r="H213" s="195">
        <v>121.21</v>
      </c>
      <c r="I213" s="9"/>
      <c r="J213" s="196">
        <f>ROUND(I213*H213,2)</f>
        <v>0</v>
      </c>
      <c r="K213" s="193" t="s">
        <v>5</v>
      </c>
      <c r="L213" s="110"/>
      <c r="M213" s="197" t="s">
        <v>5</v>
      </c>
      <c r="N213" s="198" t="s">
        <v>44</v>
      </c>
      <c r="O213" s="11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99" t="s">
        <v>113</v>
      </c>
      <c r="AT213" s="99" t="s">
        <v>177</v>
      </c>
      <c r="AU213" s="99" t="s">
        <v>81</v>
      </c>
      <c r="AY213" s="99" t="s">
        <v>175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99" t="s">
        <v>77</v>
      </c>
      <c r="BK213" s="201">
        <f>ROUND(I213*H213,2)</f>
        <v>0</v>
      </c>
      <c r="BL213" s="99" t="s">
        <v>113</v>
      </c>
      <c r="BM213" s="99" t="s">
        <v>1917</v>
      </c>
    </row>
    <row r="214" spans="2:65" s="109" customFormat="1" ht="38.25" customHeight="1">
      <c r="B214" s="110"/>
      <c r="C214" s="191" t="s">
        <v>338</v>
      </c>
      <c r="D214" s="191" t="s">
        <v>177</v>
      </c>
      <c r="E214" s="192" t="s">
        <v>299</v>
      </c>
      <c r="F214" s="193" t="s">
        <v>300</v>
      </c>
      <c r="G214" s="194" t="s">
        <v>222</v>
      </c>
      <c r="H214" s="195">
        <v>163.48599999999999</v>
      </c>
      <c r="I214" s="9"/>
      <c r="J214" s="196">
        <f>ROUND(I214*H214,2)</f>
        <v>0</v>
      </c>
      <c r="K214" s="193" t="s">
        <v>181</v>
      </c>
      <c r="L214" s="110"/>
      <c r="M214" s="197" t="s">
        <v>5</v>
      </c>
      <c r="N214" s="198" t="s">
        <v>44</v>
      </c>
      <c r="O214" s="11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AR214" s="99" t="s">
        <v>113</v>
      </c>
      <c r="AT214" s="99" t="s">
        <v>177</v>
      </c>
      <c r="AU214" s="99" t="s">
        <v>81</v>
      </c>
      <c r="AY214" s="99" t="s">
        <v>175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99" t="s">
        <v>77</v>
      </c>
      <c r="BK214" s="201">
        <f>ROUND(I214*H214,2)</f>
        <v>0</v>
      </c>
      <c r="BL214" s="99" t="s">
        <v>113</v>
      </c>
      <c r="BM214" s="99" t="s">
        <v>1918</v>
      </c>
    </row>
    <row r="215" spans="2:65" s="207" customFormat="1">
      <c r="B215" s="206"/>
      <c r="D215" s="202" t="s">
        <v>185</v>
      </c>
      <c r="E215" s="208" t="s">
        <v>5</v>
      </c>
      <c r="F215" s="209" t="s">
        <v>533</v>
      </c>
      <c r="H215" s="208" t="s">
        <v>5</v>
      </c>
      <c r="I215" s="10"/>
      <c r="L215" s="206"/>
      <c r="M215" s="210"/>
      <c r="N215" s="211"/>
      <c r="O215" s="211"/>
      <c r="P215" s="211"/>
      <c r="Q215" s="211"/>
      <c r="R215" s="211"/>
      <c r="S215" s="211"/>
      <c r="T215" s="212"/>
      <c r="AT215" s="208" t="s">
        <v>185</v>
      </c>
      <c r="AU215" s="208" t="s">
        <v>81</v>
      </c>
      <c r="AV215" s="207" t="s">
        <v>77</v>
      </c>
      <c r="AW215" s="207" t="s">
        <v>36</v>
      </c>
      <c r="AX215" s="207" t="s">
        <v>73</v>
      </c>
      <c r="AY215" s="208" t="s">
        <v>175</v>
      </c>
    </row>
    <row r="216" spans="2:65" s="207" customFormat="1">
      <c r="B216" s="206"/>
      <c r="D216" s="202" t="s">
        <v>185</v>
      </c>
      <c r="E216" s="208" t="s">
        <v>5</v>
      </c>
      <c r="F216" s="209" t="s">
        <v>230</v>
      </c>
      <c r="H216" s="208" t="s">
        <v>5</v>
      </c>
      <c r="I216" s="10"/>
      <c r="L216" s="206"/>
      <c r="M216" s="210"/>
      <c r="N216" s="211"/>
      <c r="O216" s="211"/>
      <c r="P216" s="211"/>
      <c r="Q216" s="211"/>
      <c r="R216" s="211"/>
      <c r="S216" s="211"/>
      <c r="T216" s="212"/>
      <c r="AT216" s="208" t="s">
        <v>185</v>
      </c>
      <c r="AU216" s="208" t="s">
        <v>81</v>
      </c>
      <c r="AV216" s="207" t="s">
        <v>77</v>
      </c>
      <c r="AW216" s="207" t="s">
        <v>36</v>
      </c>
      <c r="AX216" s="207" t="s">
        <v>73</v>
      </c>
      <c r="AY216" s="208" t="s">
        <v>175</v>
      </c>
    </row>
    <row r="217" spans="2:65" s="214" customFormat="1">
      <c r="B217" s="213"/>
      <c r="D217" s="202" t="s">
        <v>185</v>
      </c>
      <c r="E217" s="215" t="s">
        <v>5</v>
      </c>
      <c r="F217" s="216" t="s">
        <v>1919</v>
      </c>
      <c r="H217" s="217">
        <v>190.42</v>
      </c>
      <c r="I217" s="11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5" t="s">
        <v>185</v>
      </c>
      <c r="AU217" s="215" t="s">
        <v>81</v>
      </c>
      <c r="AV217" s="214" t="s">
        <v>81</v>
      </c>
      <c r="AW217" s="214" t="s">
        <v>36</v>
      </c>
      <c r="AX217" s="214" t="s">
        <v>73</v>
      </c>
      <c r="AY217" s="215" t="s">
        <v>175</v>
      </c>
    </row>
    <row r="218" spans="2:65" s="214" customFormat="1">
      <c r="B218" s="213"/>
      <c r="D218" s="202" t="s">
        <v>185</v>
      </c>
      <c r="E218" s="215" t="s">
        <v>5</v>
      </c>
      <c r="F218" s="216" t="s">
        <v>1920</v>
      </c>
      <c r="H218" s="217">
        <v>-28.161999999999999</v>
      </c>
      <c r="I218" s="11"/>
      <c r="L218" s="213"/>
      <c r="M218" s="218"/>
      <c r="N218" s="219"/>
      <c r="O218" s="219"/>
      <c r="P218" s="219"/>
      <c r="Q218" s="219"/>
      <c r="R218" s="219"/>
      <c r="S218" s="219"/>
      <c r="T218" s="220"/>
      <c r="AT218" s="215" t="s">
        <v>185</v>
      </c>
      <c r="AU218" s="215" t="s">
        <v>81</v>
      </c>
      <c r="AV218" s="214" t="s">
        <v>81</v>
      </c>
      <c r="AW218" s="214" t="s">
        <v>36</v>
      </c>
      <c r="AX218" s="214" t="s">
        <v>73</v>
      </c>
      <c r="AY218" s="215" t="s">
        <v>175</v>
      </c>
    </row>
    <row r="219" spans="2:65" s="214" customFormat="1">
      <c r="B219" s="213"/>
      <c r="D219" s="202" t="s">
        <v>185</v>
      </c>
      <c r="E219" s="215" t="s">
        <v>5</v>
      </c>
      <c r="F219" s="216" t="s">
        <v>1921</v>
      </c>
      <c r="H219" s="217">
        <v>1.581</v>
      </c>
      <c r="I219" s="11"/>
      <c r="L219" s="213"/>
      <c r="M219" s="218"/>
      <c r="N219" s="219"/>
      <c r="O219" s="219"/>
      <c r="P219" s="219"/>
      <c r="Q219" s="219"/>
      <c r="R219" s="219"/>
      <c r="S219" s="219"/>
      <c r="T219" s="220"/>
      <c r="AT219" s="215" t="s">
        <v>185</v>
      </c>
      <c r="AU219" s="215" t="s">
        <v>81</v>
      </c>
      <c r="AV219" s="214" t="s">
        <v>81</v>
      </c>
      <c r="AW219" s="214" t="s">
        <v>36</v>
      </c>
      <c r="AX219" s="214" t="s">
        <v>73</v>
      </c>
      <c r="AY219" s="215" t="s">
        <v>175</v>
      </c>
    </row>
    <row r="220" spans="2:65" s="214" customFormat="1">
      <c r="B220" s="213"/>
      <c r="D220" s="202" t="s">
        <v>185</v>
      </c>
      <c r="E220" s="215" t="s">
        <v>5</v>
      </c>
      <c r="F220" s="216" t="s">
        <v>1922</v>
      </c>
      <c r="H220" s="217">
        <v>-0.35299999999999998</v>
      </c>
      <c r="I220" s="11"/>
      <c r="L220" s="213"/>
      <c r="M220" s="218"/>
      <c r="N220" s="219"/>
      <c r="O220" s="219"/>
      <c r="P220" s="219"/>
      <c r="Q220" s="219"/>
      <c r="R220" s="219"/>
      <c r="S220" s="219"/>
      <c r="T220" s="220"/>
      <c r="AT220" s="215" t="s">
        <v>185</v>
      </c>
      <c r="AU220" s="215" t="s">
        <v>81</v>
      </c>
      <c r="AV220" s="214" t="s">
        <v>81</v>
      </c>
      <c r="AW220" s="214" t="s">
        <v>36</v>
      </c>
      <c r="AX220" s="214" t="s">
        <v>73</v>
      </c>
      <c r="AY220" s="215" t="s">
        <v>175</v>
      </c>
    </row>
    <row r="221" spans="2:65" s="222" customFormat="1">
      <c r="B221" s="221"/>
      <c r="D221" s="202" t="s">
        <v>185</v>
      </c>
      <c r="E221" s="223" t="s">
        <v>5</v>
      </c>
      <c r="F221" s="224" t="s">
        <v>196</v>
      </c>
      <c r="H221" s="225">
        <v>163.48599999999999</v>
      </c>
      <c r="I221" s="12"/>
      <c r="L221" s="221"/>
      <c r="M221" s="226"/>
      <c r="N221" s="227"/>
      <c r="O221" s="227"/>
      <c r="P221" s="227"/>
      <c r="Q221" s="227"/>
      <c r="R221" s="227"/>
      <c r="S221" s="227"/>
      <c r="T221" s="228"/>
      <c r="AT221" s="223" t="s">
        <v>185</v>
      </c>
      <c r="AU221" s="223" t="s">
        <v>81</v>
      </c>
      <c r="AV221" s="222" t="s">
        <v>113</v>
      </c>
      <c r="AW221" s="222" t="s">
        <v>36</v>
      </c>
      <c r="AX221" s="222" t="s">
        <v>77</v>
      </c>
      <c r="AY221" s="223" t="s">
        <v>175</v>
      </c>
    </row>
    <row r="222" spans="2:65" s="109" customFormat="1" ht="16.5" customHeight="1">
      <c r="B222" s="110"/>
      <c r="C222" s="229" t="s">
        <v>344</v>
      </c>
      <c r="D222" s="229" t="s">
        <v>287</v>
      </c>
      <c r="E222" s="230" t="s">
        <v>306</v>
      </c>
      <c r="F222" s="231" t="s">
        <v>307</v>
      </c>
      <c r="G222" s="232" t="s">
        <v>290</v>
      </c>
      <c r="H222" s="233">
        <v>326.97199999999998</v>
      </c>
      <c r="I222" s="13"/>
      <c r="J222" s="234">
        <f>ROUND(I222*H222,2)</f>
        <v>0</v>
      </c>
      <c r="K222" s="231" t="s">
        <v>200</v>
      </c>
      <c r="L222" s="235"/>
      <c r="M222" s="236" t="s">
        <v>5</v>
      </c>
      <c r="N222" s="237" t="s">
        <v>44</v>
      </c>
      <c r="O222" s="111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AR222" s="99" t="s">
        <v>225</v>
      </c>
      <c r="AT222" s="99" t="s">
        <v>287</v>
      </c>
      <c r="AU222" s="99" t="s">
        <v>81</v>
      </c>
      <c r="AY222" s="99" t="s">
        <v>175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99" t="s">
        <v>77</v>
      </c>
      <c r="BK222" s="201">
        <f>ROUND(I222*H222,2)</f>
        <v>0</v>
      </c>
      <c r="BL222" s="99" t="s">
        <v>113</v>
      </c>
      <c r="BM222" s="99" t="s">
        <v>1923</v>
      </c>
    </row>
    <row r="223" spans="2:65" s="109" customFormat="1" ht="27">
      <c r="B223" s="110"/>
      <c r="D223" s="202" t="s">
        <v>183</v>
      </c>
      <c r="F223" s="203" t="s">
        <v>292</v>
      </c>
      <c r="I223" s="7"/>
      <c r="L223" s="110"/>
      <c r="M223" s="204"/>
      <c r="N223" s="111"/>
      <c r="O223" s="111"/>
      <c r="P223" s="111"/>
      <c r="Q223" s="111"/>
      <c r="R223" s="111"/>
      <c r="S223" s="111"/>
      <c r="T223" s="205"/>
      <c r="AT223" s="99" t="s">
        <v>183</v>
      </c>
      <c r="AU223" s="99" t="s">
        <v>81</v>
      </c>
    </row>
    <row r="224" spans="2:65" s="214" customFormat="1">
      <c r="B224" s="213"/>
      <c r="D224" s="202" t="s">
        <v>185</v>
      </c>
      <c r="F224" s="216" t="s">
        <v>1924</v>
      </c>
      <c r="H224" s="217">
        <v>326.97199999999998</v>
      </c>
      <c r="I224" s="11"/>
      <c r="L224" s="213"/>
      <c r="M224" s="218"/>
      <c r="N224" s="219"/>
      <c r="O224" s="219"/>
      <c r="P224" s="219"/>
      <c r="Q224" s="219"/>
      <c r="R224" s="219"/>
      <c r="S224" s="219"/>
      <c r="T224" s="220"/>
      <c r="AT224" s="215" t="s">
        <v>185</v>
      </c>
      <c r="AU224" s="215" t="s">
        <v>81</v>
      </c>
      <c r="AV224" s="214" t="s">
        <v>81</v>
      </c>
      <c r="AW224" s="214" t="s">
        <v>6</v>
      </c>
      <c r="AX224" s="214" t="s">
        <v>77</v>
      </c>
      <c r="AY224" s="215" t="s">
        <v>175</v>
      </c>
    </row>
    <row r="225" spans="2:65" s="179" customFormat="1" ht="29.85" customHeight="1">
      <c r="B225" s="178"/>
      <c r="D225" s="180" t="s">
        <v>72</v>
      </c>
      <c r="E225" s="189" t="s">
        <v>81</v>
      </c>
      <c r="F225" s="189" t="s">
        <v>310</v>
      </c>
      <c r="I225" s="8"/>
      <c r="J225" s="190">
        <f>BK225</f>
        <v>0</v>
      </c>
      <c r="L225" s="178"/>
      <c r="M225" s="183"/>
      <c r="N225" s="184"/>
      <c r="O225" s="184"/>
      <c r="P225" s="185">
        <f>SUM(P226:P233)</f>
        <v>0</v>
      </c>
      <c r="Q225" s="184"/>
      <c r="R225" s="185">
        <f>SUM(R226:R233)</f>
        <v>0.14026219999999998</v>
      </c>
      <c r="S225" s="184"/>
      <c r="T225" s="186">
        <f>SUM(T226:T233)</f>
        <v>0</v>
      </c>
      <c r="AR225" s="180" t="s">
        <v>77</v>
      </c>
      <c r="AT225" s="187" t="s">
        <v>72</v>
      </c>
      <c r="AU225" s="187" t="s">
        <v>77</v>
      </c>
      <c r="AY225" s="180" t="s">
        <v>175</v>
      </c>
      <c r="BK225" s="188">
        <f>SUM(BK226:BK233)</f>
        <v>0</v>
      </c>
    </row>
    <row r="226" spans="2:65" s="109" customFormat="1" ht="25.5" customHeight="1">
      <c r="B226" s="110"/>
      <c r="C226" s="191" t="s">
        <v>348</v>
      </c>
      <c r="D226" s="191" t="s">
        <v>177</v>
      </c>
      <c r="E226" s="192" t="s">
        <v>311</v>
      </c>
      <c r="F226" s="193" t="s">
        <v>312</v>
      </c>
      <c r="G226" s="194" t="s">
        <v>222</v>
      </c>
      <c r="H226" s="195">
        <v>35.048999999999999</v>
      </c>
      <c r="I226" s="9"/>
      <c r="J226" s="196">
        <f>ROUND(I226*H226,2)</f>
        <v>0</v>
      </c>
      <c r="K226" s="193" t="s">
        <v>181</v>
      </c>
      <c r="L226" s="110"/>
      <c r="M226" s="197" t="s">
        <v>5</v>
      </c>
      <c r="N226" s="198" t="s">
        <v>44</v>
      </c>
      <c r="O226" s="11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AR226" s="99" t="s">
        <v>113</v>
      </c>
      <c r="AT226" s="99" t="s">
        <v>177</v>
      </c>
      <c r="AU226" s="99" t="s">
        <v>81</v>
      </c>
      <c r="AY226" s="99" t="s">
        <v>175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99" t="s">
        <v>77</v>
      </c>
      <c r="BK226" s="201">
        <f>ROUND(I226*H226,2)</f>
        <v>0</v>
      </c>
      <c r="BL226" s="99" t="s">
        <v>113</v>
      </c>
      <c r="BM226" s="99" t="s">
        <v>1925</v>
      </c>
    </row>
    <row r="227" spans="2:65" s="207" customFormat="1">
      <c r="B227" s="206"/>
      <c r="D227" s="202" t="s">
        <v>185</v>
      </c>
      <c r="E227" s="208" t="s">
        <v>5</v>
      </c>
      <c r="F227" s="209" t="s">
        <v>283</v>
      </c>
      <c r="H227" s="208" t="s">
        <v>5</v>
      </c>
      <c r="I227" s="10"/>
      <c r="L227" s="206"/>
      <c r="M227" s="210"/>
      <c r="N227" s="211"/>
      <c r="O227" s="211"/>
      <c r="P227" s="211"/>
      <c r="Q227" s="211"/>
      <c r="R227" s="211"/>
      <c r="S227" s="211"/>
      <c r="T227" s="212"/>
      <c r="AT227" s="208" t="s">
        <v>185</v>
      </c>
      <c r="AU227" s="208" t="s">
        <v>81</v>
      </c>
      <c r="AV227" s="207" t="s">
        <v>77</v>
      </c>
      <c r="AW227" s="207" t="s">
        <v>36</v>
      </c>
      <c r="AX227" s="207" t="s">
        <v>73</v>
      </c>
      <c r="AY227" s="208" t="s">
        <v>175</v>
      </c>
    </row>
    <row r="228" spans="2:65" s="214" customFormat="1">
      <c r="B228" s="213"/>
      <c r="D228" s="202" t="s">
        <v>185</v>
      </c>
      <c r="E228" s="215" t="s">
        <v>5</v>
      </c>
      <c r="F228" s="216" t="s">
        <v>1881</v>
      </c>
      <c r="H228" s="217">
        <v>16.065999999999999</v>
      </c>
      <c r="I228" s="11"/>
      <c r="L228" s="213"/>
      <c r="M228" s="218"/>
      <c r="N228" s="219"/>
      <c r="O228" s="219"/>
      <c r="P228" s="219"/>
      <c r="Q228" s="219"/>
      <c r="R228" s="219"/>
      <c r="S228" s="219"/>
      <c r="T228" s="220"/>
      <c r="AT228" s="215" t="s">
        <v>185</v>
      </c>
      <c r="AU228" s="215" t="s">
        <v>81</v>
      </c>
      <c r="AV228" s="214" t="s">
        <v>81</v>
      </c>
      <c r="AW228" s="214" t="s">
        <v>36</v>
      </c>
      <c r="AX228" s="214" t="s">
        <v>73</v>
      </c>
      <c r="AY228" s="215" t="s">
        <v>175</v>
      </c>
    </row>
    <row r="229" spans="2:65" s="214" customFormat="1">
      <c r="B229" s="213"/>
      <c r="D229" s="202" t="s">
        <v>185</v>
      </c>
      <c r="E229" s="215" t="s">
        <v>5</v>
      </c>
      <c r="F229" s="216" t="s">
        <v>1882</v>
      </c>
      <c r="H229" s="217">
        <v>13.907999999999999</v>
      </c>
      <c r="I229" s="11"/>
      <c r="L229" s="213"/>
      <c r="M229" s="218"/>
      <c r="N229" s="219"/>
      <c r="O229" s="219"/>
      <c r="P229" s="219"/>
      <c r="Q229" s="219"/>
      <c r="R229" s="219"/>
      <c r="S229" s="219"/>
      <c r="T229" s="220"/>
      <c r="AT229" s="215" t="s">
        <v>185</v>
      </c>
      <c r="AU229" s="215" t="s">
        <v>81</v>
      </c>
      <c r="AV229" s="214" t="s">
        <v>81</v>
      </c>
      <c r="AW229" s="214" t="s">
        <v>36</v>
      </c>
      <c r="AX229" s="214" t="s">
        <v>73</v>
      </c>
      <c r="AY229" s="215" t="s">
        <v>175</v>
      </c>
    </row>
    <row r="230" spans="2:65" s="214" customFormat="1">
      <c r="B230" s="213"/>
      <c r="D230" s="202" t="s">
        <v>185</v>
      </c>
      <c r="E230" s="215" t="s">
        <v>5</v>
      </c>
      <c r="F230" s="216" t="s">
        <v>1875</v>
      </c>
      <c r="H230" s="217">
        <v>5.0750000000000002</v>
      </c>
      <c r="I230" s="11"/>
      <c r="L230" s="213"/>
      <c r="M230" s="218"/>
      <c r="N230" s="219"/>
      <c r="O230" s="219"/>
      <c r="P230" s="219"/>
      <c r="Q230" s="219"/>
      <c r="R230" s="219"/>
      <c r="S230" s="219"/>
      <c r="T230" s="220"/>
      <c r="AT230" s="215" t="s">
        <v>185</v>
      </c>
      <c r="AU230" s="215" t="s">
        <v>81</v>
      </c>
      <c r="AV230" s="214" t="s">
        <v>81</v>
      </c>
      <c r="AW230" s="214" t="s">
        <v>36</v>
      </c>
      <c r="AX230" s="214" t="s">
        <v>73</v>
      </c>
      <c r="AY230" s="215" t="s">
        <v>175</v>
      </c>
    </row>
    <row r="231" spans="2:65" s="222" customFormat="1">
      <c r="B231" s="221"/>
      <c r="D231" s="202" t="s">
        <v>185</v>
      </c>
      <c r="E231" s="223" t="s">
        <v>5</v>
      </c>
      <c r="F231" s="224" t="s">
        <v>196</v>
      </c>
      <c r="H231" s="225">
        <v>35.048999999999999</v>
      </c>
      <c r="I231" s="12"/>
      <c r="L231" s="221"/>
      <c r="M231" s="226"/>
      <c r="N231" s="227"/>
      <c r="O231" s="227"/>
      <c r="P231" s="227"/>
      <c r="Q231" s="227"/>
      <c r="R231" s="227"/>
      <c r="S231" s="227"/>
      <c r="T231" s="228"/>
      <c r="AT231" s="223" t="s">
        <v>185</v>
      </c>
      <c r="AU231" s="223" t="s">
        <v>81</v>
      </c>
      <c r="AV231" s="222" t="s">
        <v>113</v>
      </c>
      <c r="AW231" s="222" t="s">
        <v>36</v>
      </c>
      <c r="AX231" s="222" t="s">
        <v>77</v>
      </c>
      <c r="AY231" s="223" t="s">
        <v>175</v>
      </c>
    </row>
    <row r="232" spans="2:65" s="109" customFormat="1" ht="16.5" customHeight="1">
      <c r="B232" s="110"/>
      <c r="C232" s="191" t="s">
        <v>357</v>
      </c>
      <c r="D232" s="191" t="s">
        <v>177</v>
      </c>
      <c r="E232" s="192" t="s">
        <v>315</v>
      </c>
      <c r="F232" s="193" t="s">
        <v>316</v>
      </c>
      <c r="G232" s="194" t="s">
        <v>199</v>
      </c>
      <c r="H232" s="195">
        <v>192.14</v>
      </c>
      <c r="I232" s="9"/>
      <c r="J232" s="196">
        <f>ROUND(I232*H232,2)</f>
        <v>0</v>
      </c>
      <c r="K232" s="193" t="s">
        <v>181</v>
      </c>
      <c r="L232" s="110"/>
      <c r="M232" s="197" t="s">
        <v>5</v>
      </c>
      <c r="N232" s="198" t="s">
        <v>44</v>
      </c>
      <c r="O232" s="111"/>
      <c r="P232" s="199">
        <f>O232*H232</f>
        <v>0</v>
      </c>
      <c r="Q232" s="199">
        <v>7.2999999999999996E-4</v>
      </c>
      <c r="R232" s="199">
        <f>Q232*H232</f>
        <v>0.14026219999999998</v>
      </c>
      <c r="S232" s="199">
        <v>0</v>
      </c>
      <c r="T232" s="200">
        <f>S232*H232</f>
        <v>0</v>
      </c>
      <c r="AR232" s="99" t="s">
        <v>113</v>
      </c>
      <c r="AT232" s="99" t="s">
        <v>177</v>
      </c>
      <c r="AU232" s="99" t="s">
        <v>81</v>
      </c>
      <c r="AY232" s="99" t="s">
        <v>175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99" t="s">
        <v>77</v>
      </c>
      <c r="BK232" s="201">
        <f>ROUND(I232*H232,2)</f>
        <v>0</v>
      </c>
      <c r="BL232" s="99" t="s">
        <v>113</v>
      </c>
      <c r="BM232" s="99" t="s">
        <v>1926</v>
      </c>
    </row>
    <row r="233" spans="2:65" s="214" customFormat="1">
      <c r="B233" s="213"/>
      <c r="D233" s="202" t="s">
        <v>185</v>
      </c>
      <c r="E233" s="215" t="s">
        <v>5</v>
      </c>
      <c r="F233" s="216" t="s">
        <v>1927</v>
      </c>
      <c r="H233" s="217">
        <v>192.14</v>
      </c>
      <c r="I233" s="11"/>
      <c r="L233" s="213"/>
      <c r="M233" s="218"/>
      <c r="N233" s="219"/>
      <c r="O233" s="219"/>
      <c r="P233" s="219"/>
      <c r="Q233" s="219"/>
      <c r="R233" s="219"/>
      <c r="S233" s="219"/>
      <c r="T233" s="220"/>
      <c r="AT233" s="215" t="s">
        <v>185</v>
      </c>
      <c r="AU233" s="215" t="s">
        <v>81</v>
      </c>
      <c r="AV233" s="214" t="s">
        <v>81</v>
      </c>
      <c r="AW233" s="214" t="s">
        <v>36</v>
      </c>
      <c r="AX233" s="214" t="s">
        <v>77</v>
      </c>
      <c r="AY233" s="215" t="s">
        <v>175</v>
      </c>
    </row>
    <row r="234" spans="2:65" s="179" customFormat="1" ht="29.85" customHeight="1">
      <c r="B234" s="178"/>
      <c r="D234" s="180" t="s">
        <v>72</v>
      </c>
      <c r="E234" s="189" t="s">
        <v>98</v>
      </c>
      <c r="F234" s="189" t="s">
        <v>319</v>
      </c>
      <c r="I234" s="8"/>
      <c r="J234" s="190">
        <f>BK234</f>
        <v>0</v>
      </c>
      <c r="L234" s="178"/>
      <c r="M234" s="183"/>
      <c r="N234" s="184"/>
      <c r="O234" s="184"/>
      <c r="P234" s="185">
        <f>SUM(P235:P248)</f>
        <v>0</v>
      </c>
      <c r="Q234" s="184"/>
      <c r="R234" s="185">
        <f>SUM(R235:R248)</f>
        <v>0</v>
      </c>
      <c r="S234" s="184"/>
      <c r="T234" s="186">
        <f>SUM(T235:T248)</f>
        <v>90.261600000000001</v>
      </c>
      <c r="AR234" s="180" t="s">
        <v>77</v>
      </c>
      <c r="AT234" s="187" t="s">
        <v>72</v>
      </c>
      <c r="AU234" s="187" t="s">
        <v>77</v>
      </c>
      <c r="AY234" s="180" t="s">
        <v>175</v>
      </c>
      <c r="BK234" s="188">
        <f>SUM(BK235:BK248)</f>
        <v>0</v>
      </c>
    </row>
    <row r="235" spans="2:65" s="109" customFormat="1" ht="25.5" customHeight="1">
      <c r="B235" s="110"/>
      <c r="C235" s="191" t="s">
        <v>363</v>
      </c>
      <c r="D235" s="191" t="s">
        <v>177</v>
      </c>
      <c r="E235" s="192" t="s">
        <v>321</v>
      </c>
      <c r="F235" s="193" t="s">
        <v>322</v>
      </c>
      <c r="G235" s="194" t="s">
        <v>222</v>
      </c>
      <c r="H235" s="195">
        <v>41.027999999999999</v>
      </c>
      <c r="I235" s="9"/>
      <c r="J235" s="196">
        <f>ROUND(I235*H235,2)</f>
        <v>0</v>
      </c>
      <c r="K235" s="193" t="s">
        <v>200</v>
      </c>
      <c r="L235" s="110"/>
      <c r="M235" s="197" t="s">
        <v>5</v>
      </c>
      <c r="N235" s="198" t="s">
        <v>44</v>
      </c>
      <c r="O235" s="111"/>
      <c r="P235" s="199">
        <f>O235*H235</f>
        <v>0</v>
      </c>
      <c r="Q235" s="199">
        <v>0</v>
      </c>
      <c r="R235" s="199">
        <f>Q235*H235</f>
        <v>0</v>
      </c>
      <c r="S235" s="199">
        <v>2.2000000000000002</v>
      </c>
      <c r="T235" s="200">
        <f>S235*H235</f>
        <v>90.261600000000001</v>
      </c>
      <c r="AR235" s="99" t="s">
        <v>113</v>
      </c>
      <c r="AT235" s="99" t="s">
        <v>177</v>
      </c>
      <c r="AU235" s="99" t="s">
        <v>81</v>
      </c>
      <c r="AY235" s="99" t="s">
        <v>175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99" t="s">
        <v>77</v>
      </c>
      <c r="BK235" s="201">
        <f>ROUND(I235*H235,2)</f>
        <v>0</v>
      </c>
      <c r="BL235" s="99" t="s">
        <v>113</v>
      </c>
      <c r="BM235" s="99" t="s">
        <v>1928</v>
      </c>
    </row>
    <row r="236" spans="2:65" s="109" customFormat="1" ht="27">
      <c r="B236" s="110"/>
      <c r="D236" s="202" t="s">
        <v>183</v>
      </c>
      <c r="F236" s="203" t="s">
        <v>324</v>
      </c>
      <c r="I236" s="7"/>
      <c r="L236" s="110"/>
      <c r="M236" s="204"/>
      <c r="N236" s="111"/>
      <c r="O236" s="111"/>
      <c r="P236" s="111"/>
      <c r="Q236" s="111"/>
      <c r="R236" s="111"/>
      <c r="S236" s="111"/>
      <c r="T236" s="205"/>
      <c r="AT236" s="99" t="s">
        <v>183</v>
      </c>
      <c r="AU236" s="99" t="s">
        <v>81</v>
      </c>
    </row>
    <row r="237" spans="2:65" s="207" customFormat="1">
      <c r="B237" s="206"/>
      <c r="D237" s="202" t="s">
        <v>185</v>
      </c>
      <c r="E237" s="208" t="s">
        <v>5</v>
      </c>
      <c r="F237" s="209" t="s">
        <v>325</v>
      </c>
      <c r="H237" s="208" t="s">
        <v>5</v>
      </c>
      <c r="I237" s="10"/>
      <c r="L237" s="206"/>
      <c r="M237" s="210"/>
      <c r="N237" s="211"/>
      <c r="O237" s="211"/>
      <c r="P237" s="211"/>
      <c r="Q237" s="211"/>
      <c r="R237" s="211"/>
      <c r="S237" s="211"/>
      <c r="T237" s="212"/>
      <c r="AT237" s="208" t="s">
        <v>185</v>
      </c>
      <c r="AU237" s="208" t="s">
        <v>81</v>
      </c>
      <c r="AV237" s="207" t="s">
        <v>77</v>
      </c>
      <c r="AW237" s="207" t="s">
        <v>36</v>
      </c>
      <c r="AX237" s="207" t="s">
        <v>73</v>
      </c>
      <c r="AY237" s="208" t="s">
        <v>175</v>
      </c>
    </row>
    <row r="238" spans="2:65" s="214" customFormat="1">
      <c r="B238" s="213"/>
      <c r="D238" s="202" t="s">
        <v>185</v>
      </c>
      <c r="E238" s="215" t="s">
        <v>5</v>
      </c>
      <c r="F238" s="216" t="s">
        <v>1929</v>
      </c>
      <c r="H238" s="217">
        <v>2.7919999999999998</v>
      </c>
      <c r="I238" s="11"/>
      <c r="L238" s="213"/>
      <c r="M238" s="218"/>
      <c r="N238" s="219"/>
      <c r="O238" s="219"/>
      <c r="P238" s="219"/>
      <c r="Q238" s="219"/>
      <c r="R238" s="219"/>
      <c r="S238" s="219"/>
      <c r="T238" s="220"/>
      <c r="AT238" s="215" t="s">
        <v>185</v>
      </c>
      <c r="AU238" s="215" t="s">
        <v>81</v>
      </c>
      <c r="AV238" s="214" t="s">
        <v>81</v>
      </c>
      <c r="AW238" s="214" t="s">
        <v>36</v>
      </c>
      <c r="AX238" s="214" t="s">
        <v>73</v>
      </c>
      <c r="AY238" s="215" t="s">
        <v>175</v>
      </c>
    </row>
    <row r="239" spans="2:65" s="214" customFormat="1">
      <c r="B239" s="213"/>
      <c r="D239" s="202" t="s">
        <v>185</v>
      </c>
      <c r="E239" s="215" t="s">
        <v>5</v>
      </c>
      <c r="F239" s="216" t="s">
        <v>1930</v>
      </c>
      <c r="H239" s="217">
        <v>6.9969999999999999</v>
      </c>
      <c r="I239" s="11"/>
      <c r="L239" s="213"/>
      <c r="M239" s="218"/>
      <c r="N239" s="219"/>
      <c r="O239" s="219"/>
      <c r="P239" s="219"/>
      <c r="Q239" s="219"/>
      <c r="R239" s="219"/>
      <c r="S239" s="219"/>
      <c r="T239" s="220"/>
      <c r="AT239" s="215" t="s">
        <v>185</v>
      </c>
      <c r="AU239" s="215" t="s">
        <v>81</v>
      </c>
      <c r="AV239" s="214" t="s">
        <v>81</v>
      </c>
      <c r="AW239" s="214" t="s">
        <v>36</v>
      </c>
      <c r="AX239" s="214" t="s">
        <v>73</v>
      </c>
      <c r="AY239" s="215" t="s">
        <v>175</v>
      </c>
    </row>
    <row r="240" spans="2:65" s="214" customFormat="1">
      <c r="B240" s="213"/>
      <c r="D240" s="202" t="s">
        <v>185</v>
      </c>
      <c r="E240" s="215" t="s">
        <v>5</v>
      </c>
      <c r="F240" s="216" t="s">
        <v>1931</v>
      </c>
      <c r="H240" s="217">
        <v>3.1960000000000002</v>
      </c>
      <c r="I240" s="11"/>
      <c r="L240" s="213"/>
      <c r="M240" s="218"/>
      <c r="N240" s="219"/>
      <c r="O240" s="219"/>
      <c r="P240" s="219"/>
      <c r="Q240" s="219"/>
      <c r="R240" s="219"/>
      <c r="S240" s="219"/>
      <c r="T240" s="220"/>
      <c r="AT240" s="215" t="s">
        <v>185</v>
      </c>
      <c r="AU240" s="215" t="s">
        <v>81</v>
      </c>
      <c r="AV240" s="214" t="s">
        <v>81</v>
      </c>
      <c r="AW240" s="214" t="s">
        <v>36</v>
      </c>
      <c r="AX240" s="214" t="s">
        <v>73</v>
      </c>
      <c r="AY240" s="215" t="s">
        <v>175</v>
      </c>
    </row>
    <row r="241" spans="2:65" s="207" customFormat="1">
      <c r="B241" s="206"/>
      <c r="D241" s="202" t="s">
        <v>185</v>
      </c>
      <c r="E241" s="208" t="s">
        <v>5</v>
      </c>
      <c r="F241" s="209" t="s">
        <v>1932</v>
      </c>
      <c r="H241" s="208" t="s">
        <v>5</v>
      </c>
      <c r="I241" s="10"/>
      <c r="L241" s="206"/>
      <c r="M241" s="210"/>
      <c r="N241" s="211"/>
      <c r="O241" s="211"/>
      <c r="P241" s="211"/>
      <c r="Q241" s="211"/>
      <c r="R241" s="211"/>
      <c r="S241" s="211"/>
      <c r="T241" s="212"/>
      <c r="AT241" s="208" t="s">
        <v>185</v>
      </c>
      <c r="AU241" s="208" t="s">
        <v>81</v>
      </c>
      <c r="AV241" s="207" t="s">
        <v>77</v>
      </c>
      <c r="AW241" s="207" t="s">
        <v>36</v>
      </c>
      <c r="AX241" s="207" t="s">
        <v>73</v>
      </c>
      <c r="AY241" s="208" t="s">
        <v>175</v>
      </c>
    </row>
    <row r="242" spans="2:65" s="214" customFormat="1">
      <c r="B242" s="213"/>
      <c r="D242" s="202" t="s">
        <v>185</v>
      </c>
      <c r="E242" s="215" t="s">
        <v>5</v>
      </c>
      <c r="F242" s="216" t="s">
        <v>1933</v>
      </c>
      <c r="H242" s="217">
        <v>1.756</v>
      </c>
      <c r="I242" s="11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5" t="s">
        <v>185</v>
      </c>
      <c r="AU242" s="215" t="s">
        <v>81</v>
      </c>
      <c r="AV242" s="214" t="s">
        <v>81</v>
      </c>
      <c r="AW242" s="214" t="s">
        <v>36</v>
      </c>
      <c r="AX242" s="214" t="s">
        <v>73</v>
      </c>
      <c r="AY242" s="215" t="s">
        <v>175</v>
      </c>
    </row>
    <row r="243" spans="2:65" s="214" customFormat="1">
      <c r="B243" s="213"/>
      <c r="D243" s="202" t="s">
        <v>185</v>
      </c>
      <c r="E243" s="215" t="s">
        <v>5</v>
      </c>
      <c r="F243" s="216" t="s">
        <v>1934</v>
      </c>
      <c r="H243" s="217">
        <v>0.253</v>
      </c>
      <c r="I243" s="11"/>
      <c r="L243" s="213"/>
      <c r="M243" s="218"/>
      <c r="N243" s="219"/>
      <c r="O243" s="219"/>
      <c r="P243" s="219"/>
      <c r="Q243" s="219"/>
      <c r="R243" s="219"/>
      <c r="S243" s="219"/>
      <c r="T243" s="220"/>
      <c r="AT243" s="215" t="s">
        <v>185</v>
      </c>
      <c r="AU243" s="215" t="s">
        <v>81</v>
      </c>
      <c r="AV243" s="214" t="s">
        <v>81</v>
      </c>
      <c r="AW243" s="214" t="s">
        <v>36</v>
      </c>
      <c r="AX243" s="214" t="s">
        <v>73</v>
      </c>
      <c r="AY243" s="215" t="s">
        <v>175</v>
      </c>
    </row>
    <row r="244" spans="2:65" s="214" customFormat="1">
      <c r="B244" s="213"/>
      <c r="D244" s="202" t="s">
        <v>185</v>
      </c>
      <c r="E244" s="215" t="s">
        <v>5</v>
      </c>
      <c r="F244" s="216" t="s">
        <v>1935</v>
      </c>
      <c r="H244" s="217">
        <v>6.7080000000000002</v>
      </c>
      <c r="I244" s="11"/>
      <c r="L244" s="213"/>
      <c r="M244" s="218"/>
      <c r="N244" s="219"/>
      <c r="O244" s="219"/>
      <c r="P244" s="219"/>
      <c r="Q244" s="219"/>
      <c r="R244" s="219"/>
      <c r="S244" s="219"/>
      <c r="T244" s="220"/>
      <c r="AT244" s="215" t="s">
        <v>185</v>
      </c>
      <c r="AU244" s="215" t="s">
        <v>81</v>
      </c>
      <c r="AV244" s="214" t="s">
        <v>81</v>
      </c>
      <c r="AW244" s="214" t="s">
        <v>36</v>
      </c>
      <c r="AX244" s="214" t="s">
        <v>73</v>
      </c>
      <c r="AY244" s="215" t="s">
        <v>175</v>
      </c>
    </row>
    <row r="245" spans="2:65" s="214" customFormat="1">
      <c r="B245" s="213"/>
      <c r="D245" s="202" t="s">
        <v>185</v>
      </c>
      <c r="E245" s="215" t="s">
        <v>5</v>
      </c>
      <c r="F245" s="216" t="s">
        <v>1936</v>
      </c>
      <c r="H245" s="217">
        <v>8.5449999999999999</v>
      </c>
      <c r="I245" s="11"/>
      <c r="L245" s="213"/>
      <c r="M245" s="218"/>
      <c r="N245" s="219"/>
      <c r="O245" s="219"/>
      <c r="P245" s="219"/>
      <c r="Q245" s="219"/>
      <c r="R245" s="219"/>
      <c r="S245" s="219"/>
      <c r="T245" s="220"/>
      <c r="AT245" s="215" t="s">
        <v>185</v>
      </c>
      <c r="AU245" s="215" t="s">
        <v>81</v>
      </c>
      <c r="AV245" s="214" t="s">
        <v>81</v>
      </c>
      <c r="AW245" s="214" t="s">
        <v>36</v>
      </c>
      <c r="AX245" s="214" t="s">
        <v>73</v>
      </c>
      <c r="AY245" s="215" t="s">
        <v>175</v>
      </c>
    </row>
    <row r="246" spans="2:65" s="214" customFormat="1">
      <c r="B246" s="213"/>
      <c r="D246" s="202" t="s">
        <v>185</v>
      </c>
      <c r="E246" s="215" t="s">
        <v>5</v>
      </c>
      <c r="F246" s="216" t="s">
        <v>1937</v>
      </c>
      <c r="H246" s="217">
        <v>10.781000000000001</v>
      </c>
      <c r="I246" s="11"/>
      <c r="L246" s="213"/>
      <c r="M246" s="218"/>
      <c r="N246" s="219"/>
      <c r="O246" s="219"/>
      <c r="P246" s="219"/>
      <c r="Q246" s="219"/>
      <c r="R246" s="219"/>
      <c r="S246" s="219"/>
      <c r="T246" s="220"/>
      <c r="AT246" s="215" t="s">
        <v>185</v>
      </c>
      <c r="AU246" s="215" t="s">
        <v>81</v>
      </c>
      <c r="AV246" s="214" t="s">
        <v>81</v>
      </c>
      <c r="AW246" s="214" t="s">
        <v>36</v>
      </c>
      <c r="AX246" s="214" t="s">
        <v>73</v>
      </c>
      <c r="AY246" s="215" t="s">
        <v>175</v>
      </c>
    </row>
    <row r="247" spans="2:65" s="222" customFormat="1">
      <c r="B247" s="221"/>
      <c r="D247" s="202" t="s">
        <v>185</v>
      </c>
      <c r="E247" s="223" t="s">
        <v>5</v>
      </c>
      <c r="F247" s="224" t="s">
        <v>196</v>
      </c>
      <c r="H247" s="225">
        <v>41.027999999999999</v>
      </c>
      <c r="I247" s="12"/>
      <c r="L247" s="221"/>
      <c r="M247" s="226"/>
      <c r="N247" s="227"/>
      <c r="O247" s="227"/>
      <c r="P247" s="227"/>
      <c r="Q247" s="227"/>
      <c r="R247" s="227"/>
      <c r="S247" s="227"/>
      <c r="T247" s="228"/>
      <c r="AT247" s="223" t="s">
        <v>185</v>
      </c>
      <c r="AU247" s="223" t="s">
        <v>81</v>
      </c>
      <c r="AV247" s="222" t="s">
        <v>113</v>
      </c>
      <c r="AW247" s="222" t="s">
        <v>36</v>
      </c>
      <c r="AX247" s="222" t="s">
        <v>77</v>
      </c>
      <c r="AY247" s="223" t="s">
        <v>175</v>
      </c>
    </row>
    <row r="248" spans="2:65" s="109" customFormat="1" ht="16.5" customHeight="1">
      <c r="B248" s="110"/>
      <c r="C248" s="191" t="s">
        <v>369</v>
      </c>
      <c r="D248" s="191" t="s">
        <v>177</v>
      </c>
      <c r="E248" s="192" t="s">
        <v>329</v>
      </c>
      <c r="F248" s="193" t="s">
        <v>330</v>
      </c>
      <c r="G248" s="194" t="s">
        <v>199</v>
      </c>
      <c r="H248" s="195">
        <v>157.13999999999999</v>
      </c>
      <c r="I248" s="9"/>
      <c r="J248" s="196">
        <f>ROUND(I248*H248,2)</f>
        <v>0</v>
      </c>
      <c r="K248" s="193" t="s">
        <v>181</v>
      </c>
      <c r="L248" s="110"/>
      <c r="M248" s="197" t="s">
        <v>5</v>
      </c>
      <c r="N248" s="198" t="s">
        <v>44</v>
      </c>
      <c r="O248" s="111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AR248" s="99" t="s">
        <v>113</v>
      </c>
      <c r="AT248" s="99" t="s">
        <v>177</v>
      </c>
      <c r="AU248" s="99" t="s">
        <v>81</v>
      </c>
      <c r="AY248" s="99" t="s">
        <v>175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99" t="s">
        <v>77</v>
      </c>
      <c r="BK248" s="201">
        <f>ROUND(I248*H248,2)</f>
        <v>0</v>
      </c>
      <c r="BL248" s="99" t="s">
        <v>113</v>
      </c>
      <c r="BM248" s="99" t="s">
        <v>1938</v>
      </c>
    </row>
    <row r="249" spans="2:65" s="179" customFormat="1" ht="29.85" customHeight="1">
      <c r="B249" s="178"/>
      <c r="D249" s="180" t="s">
        <v>72</v>
      </c>
      <c r="E249" s="189" t="s">
        <v>113</v>
      </c>
      <c r="F249" s="189" t="s">
        <v>332</v>
      </c>
      <c r="I249" s="8"/>
      <c r="J249" s="190">
        <f>BK249</f>
        <v>0</v>
      </c>
      <c r="L249" s="178"/>
      <c r="M249" s="183"/>
      <c r="N249" s="184"/>
      <c r="O249" s="184"/>
      <c r="P249" s="185">
        <f>SUM(P250:P282)</f>
        <v>0</v>
      </c>
      <c r="Q249" s="184"/>
      <c r="R249" s="185">
        <f>SUM(R250:R282)</f>
        <v>0.43840000000000001</v>
      </c>
      <c r="S249" s="184"/>
      <c r="T249" s="186">
        <f>SUM(T250:T282)</f>
        <v>0</v>
      </c>
      <c r="AR249" s="180" t="s">
        <v>77</v>
      </c>
      <c r="AT249" s="187" t="s">
        <v>72</v>
      </c>
      <c r="AU249" s="187" t="s">
        <v>77</v>
      </c>
      <c r="AY249" s="180" t="s">
        <v>175</v>
      </c>
      <c r="BK249" s="188">
        <f>SUM(BK250:BK282)</f>
        <v>0</v>
      </c>
    </row>
    <row r="250" spans="2:65" s="109" customFormat="1" ht="25.5" customHeight="1">
      <c r="B250" s="110"/>
      <c r="C250" s="191" t="s">
        <v>376</v>
      </c>
      <c r="D250" s="191" t="s">
        <v>177</v>
      </c>
      <c r="E250" s="192" t="s">
        <v>334</v>
      </c>
      <c r="F250" s="193" t="s">
        <v>2656</v>
      </c>
      <c r="G250" s="194" t="s">
        <v>222</v>
      </c>
      <c r="H250" s="195">
        <v>4.8239999999999998</v>
      </c>
      <c r="I250" s="9"/>
      <c r="J250" s="196">
        <f>ROUND(I250*H250,2)</f>
        <v>0</v>
      </c>
      <c r="K250" s="193" t="s">
        <v>200</v>
      </c>
      <c r="L250" s="110"/>
      <c r="M250" s="197" t="s">
        <v>5</v>
      </c>
      <c r="N250" s="198" t="s">
        <v>44</v>
      </c>
      <c r="O250" s="111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AR250" s="99" t="s">
        <v>113</v>
      </c>
      <c r="AT250" s="99" t="s">
        <v>177</v>
      </c>
      <c r="AU250" s="99" t="s">
        <v>81</v>
      </c>
      <c r="AY250" s="99" t="s">
        <v>175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99" t="s">
        <v>77</v>
      </c>
      <c r="BK250" s="201">
        <f>ROUND(I250*H250,2)</f>
        <v>0</v>
      </c>
      <c r="BL250" s="99" t="s">
        <v>113</v>
      </c>
      <c r="BM250" s="99" t="s">
        <v>1939</v>
      </c>
    </row>
    <row r="251" spans="2:65" s="207" customFormat="1">
      <c r="B251" s="206"/>
      <c r="D251" s="202" t="s">
        <v>185</v>
      </c>
      <c r="E251" s="208" t="s">
        <v>5</v>
      </c>
      <c r="F251" s="209" t="s">
        <v>533</v>
      </c>
      <c r="H251" s="208" t="s">
        <v>5</v>
      </c>
      <c r="I251" s="10"/>
      <c r="L251" s="206"/>
      <c r="M251" s="210"/>
      <c r="N251" s="211"/>
      <c r="O251" s="211"/>
      <c r="P251" s="211"/>
      <c r="Q251" s="211"/>
      <c r="R251" s="211"/>
      <c r="S251" s="211"/>
      <c r="T251" s="212"/>
      <c r="AT251" s="208" t="s">
        <v>185</v>
      </c>
      <c r="AU251" s="208" t="s">
        <v>81</v>
      </c>
      <c r="AV251" s="207" t="s">
        <v>77</v>
      </c>
      <c r="AW251" s="207" t="s">
        <v>36</v>
      </c>
      <c r="AX251" s="207" t="s">
        <v>73</v>
      </c>
      <c r="AY251" s="208" t="s">
        <v>175</v>
      </c>
    </row>
    <row r="252" spans="2:65" s="207" customFormat="1">
      <c r="B252" s="206"/>
      <c r="D252" s="202" t="s">
        <v>185</v>
      </c>
      <c r="E252" s="208" t="s">
        <v>5</v>
      </c>
      <c r="F252" s="209" t="s">
        <v>336</v>
      </c>
      <c r="H252" s="208" t="s">
        <v>5</v>
      </c>
      <c r="I252" s="10"/>
      <c r="L252" s="206"/>
      <c r="M252" s="210"/>
      <c r="N252" s="211"/>
      <c r="O252" s="211"/>
      <c r="P252" s="211"/>
      <c r="Q252" s="211"/>
      <c r="R252" s="211"/>
      <c r="S252" s="211"/>
      <c r="T252" s="212"/>
      <c r="AT252" s="208" t="s">
        <v>185</v>
      </c>
      <c r="AU252" s="208" t="s">
        <v>81</v>
      </c>
      <c r="AV252" s="207" t="s">
        <v>77</v>
      </c>
      <c r="AW252" s="207" t="s">
        <v>36</v>
      </c>
      <c r="AX252" s="207" t="s">
        <v>73</v>
      </c>
      <c r="AY252" s="208" t="s">
        <v>175</v>
      </c>
    </row>
    <row r="253" spans="2:65" s="214" customFormat="1">
      <c r="B253" s="213"/>
      <c r="D253" s="202" t="s">
        <v>185</v>
      </c>
      <c r="E253" s="215" t="s">
        <v>5</v>
      </c>
      <c r="F253" s="216" t="s">
        <v>1940</v>
      </c>
      <c r="H253" s="217">
        <v>0.36699999999999999</v>
      </c>
      <c r="I253" s="11"/>
      <c r="L253" s="213"/>
      <c r="M253" s="218"/>
      <c r="N253" s="219"/>
      <c r="O253" s="219"/>
      <c r="P253" s="219"/>
      <c r="Q253" s="219"/>
      <c r="R253" s="219"/>
      <c r="S253" s="219"/>
      <c r="T253" s="220"/>
      <c r="AT253" s="215" t="s">
        <v>185</v>
      </c>
      <c r="AU253" s="215" t="s">
        <v>81</v>
      </c>
      <c r="AV253" s="214" t="s">
        <v>81</v>
      </c>
      <c r="AW253" s="214" t="s">
        <v>36</v>
      </c>
      <c r="AX253" s="214" t="s">
        <v>73</v>
      </c>
      <c r="AY253" s="215" t="s">
        <v>175</v>
      </c>
    </row>
    <row r="254" spans="2:65" s="214" customFormat="1">
      <c r="B254" s="213"/>
      <c r="D254" s="202" t="s">
        <v>185</v>
      </c>
      <c r="E254" s="215" t="s">
        <v>5</v>
      </c>
      <c r="F254" s="216" t="s">
        <v>1941</v>
      </c>
      <c r="H254" s="217">
        <v>0.44400000000000001</v>
      </c>
      <c r="I254" s="11"/>
      <c r="L254" s="213"/>
      <c r="M254" s="218"/>
      <c r="N254" s="219"/>
      <c r="O254" s="219"/>
      <c r="P254" s="219"/>
      <c r="Q254" s="219"/>
      <c r="R254" s="219"/>
      <c r="S254" s="219"/>
      <c r="T254" s="220"/>
      <c r="AT254" s="215" t="s">
        <v>185</v>
      </c>
      <c r="AU254" s="215" t="s">
        <v>81</v>
      </c>
      <c r="AV254" s="214" t="s">
        <v>81</v>
      </c>
      <c r="AW254" s="214" t="s">
        <v>36</v>
      </c>
      <c r="AX254" s="214" t="s">
        <v>73</v>
      </c>
      <c r="AY254" s="215" t="s">
        <v>175</v>
      </c>
    </row>
    <row r="255" spans="2:65" s="214" customFormat="1">
      <c r="B255" s="213"/>
      <c r="D255" s="202" t="s">
        <v>185</v>
      </c>
      <c r="E255" s="215" t="s">
        <v>5</v>
      </c>
      <c r="F255" s="216" t="s">
        <v>1942</v>
      </c>
      <c r="H255" s="217">
        <v>0.16300000000000001</v>
      </c>
      <c r="I255" s="11"/>
      <c r="L255" s="213"/>
      <c r="M255" s="218"/>
      <c r="N255" s="219"/>
      <c r="O255" s="219"/>
      <c r="P255" s="219"/>
      <c r="Q255" s="219"/>
      <c r="R255" s="219"/>
      <c r="S255" s="219"/>
      <c r="T255" s="220"/>
      <c r="AT255" s="215" t="s">
        <v>185</v>
      </c>
      <c r="AU255" s="215" t="s">
        <v>81</v>
      </c>
      <c r="AV255" s="214" t="s">
        <v>81</v>
      </c>
      <c r="AW255" s="214" t="s">
        <v>36</v>
      </c>
      <c r="AX255" s="214" t="s">
        <v>73</v>
      </c>
      <c r="AY255" s="215" t="s">
        <v>175</v>
      </c>
    </row>
    <row r="256" spans="2:65" s="207" customFormat="1">
      <c r="B256" s="206"/>
      <c r="D256" s="202" t="s">
        <v>185</v>
      </c>
      <c r="E256" s="208" t="s">
        <v>5</v>
      </c>
      <c r="F256" s="209" t="s">
        <v>1943</v>
      </c>
      <c r="H256" s="208" t="s">
        <v>5</v>
      </c>
      <c r="I256" s="10"/>
      <c r="L256" s="206"/>
      <c r="M256" s="210"/>
      <c r="N256" s="211"/>
      <c r="O256" s="211"/>
      <c r="P256" s="211"/>
      <c r="Q256" s="211"/>
      <c r="R256" s="211"/>
      <c r="S256" s="211"/>
      <c r="T256" s="212"/>
      <c r="AT256" s="208" t="s">
        <v>185</v>
      </c>
      <c r="AU256" s="208" t="s">
        <v>81</v>
      </c>
      <c r="AV256" s="207" t="s">
        <v>77</v>
      </c>
      <c r="AW256" s="207" t="s">
        <v>36</v>
      </c>
      <c r="AX256" s="207" t="s">
        <v>73</v>
      </c>
      <c r="AY256" s="208" t="s">
        <v>175</v>
      </c>
    </row>
    <row r="257" spans="2:65" s="214" customFormat="1">
      <c r="B257" s="213"/>
      <c r="D257" s="202" t="s">
        <v>185</v>
      </c>
      <c r="E257" s="215" t="s">
        <v>5</v>
      </c>
      <c r="F257" s="216" t="s">
        <v>1944</v>
      </c>
      <c r="H257" s="217">
        <v>3.85</v>
      </c>
      <c r="I257" s="11"/>
      <c r="L257" s="213"/>
      <c r="M257" s="218"/>
      <c r="N257" s="219"/>
      <c r="O257" s="219"/>
      <c r="P257" s="219"/>
      <c r="Q257" s="219"/>
      <c r="R257" s="219"/>
      <c r="S257" s="219"/>
      <c r="T257" s="220"/>
      <c r="AT257" s="215" t="s">
        <v>185</v>
      </c>
      <c r="AU257" s="215" t="s">
        <v>81</v>
      </c>
      <c r="AV257" s="214" t="s">
        <v>81</v>
      </c>
      <c r="AW257" s="214" t="s">
        <v>36</v>
      </c>
      <c r="AX257" s="214" t="s">
        <v>73</v>
      </c>
      <c r="AY257" s="215" t="s">
        <v>175</v>
      </c>
    </row>
    <row r="258" spans="2:65" s="222" customFormat="1">
      <c r="B258" s="221"/>
      <c r="D258" s="202" t="s">
        <v>185</v>
      </c>
      <c r="E258" s="223" t="s">
        <v>5</v>
      </c>
      <c r="F258" s="224" t="s">
        <v>196</v>
      </c>
      <c r="H258" s="225">
        <v>4.8239999999999998</v>
      </c>
      <c r="I258" s="12"/>
      <c r="L258" s="221"/>
      <c r="M258" s="226"/>
      <c r="N258" s="227"/>
      <c r="O258" s="227"/>
      <c r="P258" s="227"/>
      <c r="Q258" s="227"/>
      <c r="R258" s="227"/>
      <c r="S258" s="227"/>
      <c r="T258" s="228"/>
      <c r="AT258" s="223" t="s">
        <v>185</v>
      </c>
      <c r="AU258" s="223" t="s">
        <v>81</v>
      </c>
      <c r="AV258" s="222" t="s">
        <v>113</v>
      </c>
      <c r="AW258" s="222" t="s">
        <v>36</v>
      </c>
      <c r="AX258" s="222" t="s">
        <v>77</v>
      </c>
      <c r="AY258" s="223" t="s">
        <v>175</v>
      </c>
    </row>
    <row r="259" spans="2:65" s="109" customFormat="1" ht="25.5" customHeight="1">
      <c r="B259" s="110"/>
      <c r="C259" s="191" t="s">
        <v>381</v>
      </c>
      <c r="D259" s="191" t="s">
        <v>177</v>
      </c>
      <c r="E259" s="192" t="s">
        <v>339</v>
      </c>
      <c r="F259" s="193" t="s">
        <v>340</v>
      </c>
      <c r="G259" s="194" t="s">
        <v>341</v>
      </c>
      <c r="H259" s="195">
        <v>6</v>
      </c>
      <c r="I259" s="9"/>
      <c r="J259" s="196">
        <f>ROUND(I259*H259,2)</f>
        <v>0</v>
      </c>
      <c r="K259" s="193" t="s">
        <v>200</v>
      </c>
      <c r="L259" s="110"/>
      <c r="M259" s="197" t="s">
        <v>5</v>
      </c>
      <c r="N259" s="198" t="s">
        <v>44</v>
      </c>
      <c r="O259" s="111"/>
      <c r="P259" s="199">
        <f>O259*H259</f>
        <v>0</v>
      </c>
      <c r="Q259" s="199">
        <v>6.6E-3</v>
      </c>
      <c r="R259" s="199">
        <f>Q259*H259</f>
        <v>3.9599999999999996E-2</v>
      </c>
      <c r="S259" s="199">
        <v>0</v>
      </c>
      <c r="T259" s="200">
        <f>S259*H259</f>
        <v>0</v>
      </c>
      <c r="AR259" s="99" t="s">
        <v>113</v>
      </c>
      <c r="AT259" s="99" t="s">
        <v>177</v>
      </c>
      <c r="AU259" s="99" t="s">
        <v>81</v>
      </c>
      <c r="AY259" s="99" t="s">
        <v>175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99" t="s">
        <v>77</v>
      </c>
      <c r="BK259" s="201">
        <f>ROUND(I259*H259,2)</f>
        <v>0</v>
      </c>
      <c r="BL259" s="99" t="s">
        <v>113</v>
      </c>
      <c r="BM259" s="99" t="s">
        <v>1945</v>
      </c>
    </row>
    <row r="260" spans="2:65" s="207" customFormat="1">
      <c r="B260" s="206"/>
      <c r="D260" s="202" t="s">
        <v>185</v>
      </c>
      <c r="E260" s="208" t="s">
        <v>5</v>
      </c>
      <c r="F260" s="209" t="s">
        <v>343</v>
      </c>
      <c r="H260" s="208" t="s">
        <v>5</v>
      </c>
      <c r="I260" s="10"/>
      <c r="L260" s="206"/>
      <c r="M260" s="210"/>
      <c r="N260" s="211"/>
      <c r="O260" s="211"/>
      <c r="P260" s="211"/>
      <c r="Q260" s="211"/>
      <c r="R260" s="211"/>
      <c r="S260" s="211"/>
      <c r="T260" s="212"/>
      <c r="AT260" s="208" t="s">
        <v>185</v>
      </c>
      <c r="AU260" s="208" t="s">
        <v>81</v>
      </c>
      <c r="AV260" s="207" t="s">
        <v>77</v>
      </c>
      <c r="AW260" s="207" t="s">
        <v>36</v>
      </c>
      <c r="AX260" s="207" t="s">
        <v>73</v>
      </c>
      <c r="AY260" s="208" t="s">
        <v>175</v>
      </c>
    </row>
    <row r="261" spans="2:65" s="214" customFormat="1">
      <c r="B261" s="213"/>
      <c r="D261" s="202" t="s">
        <v>185</v>
      </c>
      <c r="E261" s="215" t="s">
        <v>5</v>
      </c>
      <c r="F261" s="216" t="s">
        <v>1946</v>
      </c>
      <c r="H261" s="217">
        <v>6</v>
      </c>
      <c r="I261" s="11"/>
      <c r="L261" s="213"/>
      <c r="M261" s="218"/>
      <c r="N261" s="219"/>
      <c r="O261" s="219"/>
      <c r="P261" s="219"/>
      <c r="Q261" s="219"/>
      <c r="R261" s="219"/>
      <c r="S261" s="219"/>
      <c r="T261" s="220"/>
      <c r="AT261" s="215" t="s">
        <v>185</v>
      </c>
      <c r="AU261" s="215" t="s">
        <v>81</v>
      </c>
      <c r="AV261" s="214" t="s">
        <v>81</v>
      </c>
      <c r="AW261" s="214" t="s">
        <v>36</v>
      </c>
      <c r="AX261" s="214" t="s">
        <v>77</v>
      </c>
      <c r="AY261" s="215" t="s">
        <v>175</v>
      </c>
    </row>
    <row r="262" spans="2:65" s="109" customFormat="1" ht="16.5" customHeight="1">
      <c r="B262" s="110"/>
      <c r="C262" s="229" t="s">
        <v>386</v>
      </c>
      <c r="D262" s="229" t="s">
        <v>287</v>
      </c>
      <c r="E262" s="230" t="s">
        <v>345</v>
      </c>
      <c r="F262" s="231" t="s">
        <v>346</v>
      </c>
      <c r="G262" s="232" t="s">
        <v>341</v>
      </c>
      <c r="H262" s="233">
        <v>1</v>
      </c>
      <c r="I262" s="13"/>
      <c r="J262" s="234">
        <f>ROUND(I262*H262,2)</f>
        <v>0</v>
      </c>
      <c r="K262" s="231" t="s">
        <v>200</v>
      </c>
      <c r="L262" s="235"/>
      <c r="M262" s="236" t="s">
        <v>5</v>
      </c>
      <c r="N262" s="237" t="s">
        <v>44</v>
      </c>
      <c r="O262" s="111"/>
      <c r="P262" s="199">
        <f>O262*H262</f>
        <v>0</v>
      </c>
      <c r="Q262" s="199">
        <v>2.1000000000000001E-2</v>
      </c>
      <c r="R262" s="199">
        <f>Q262*H262</f>
        <v>2.1000000000000001E-2</v>
      </c>
      <c r="S262" s="199">
        <v>0</v>
      </c>
      <c r="T262" s="200">
        <f>S262*H262</f>
        <v>0</v>
      </c>
      <c r="AR262" s="99" t="s">
        <v>225</v>
      </c>
      <c r="AT262" s="99" t="s">
        <v>287</v>
      </c>
      <c r="AU262" s="99" t="s">
        <v>81</v>
      </c>
      <c r="AY262" s="99" t="s">
        <v>175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99" t="s">
        <v>77</v>
      </c>
      <c r="BK262" s="201">
        <f>ROUND(I262*H262,2)</f>
        <v>0</v>
      </c>
      <c r="BL262" s="99" t="s">
        <v>113</v>
      </c>
      <c r="BM262" s="99" t="s">
        <v>1947</v>
      </c>
    </row>
    <row r="263" spans="2:65" s="109" customFormat="1" ht="16.5" customHeight="1">
      <c r="B263" s="110"/>
      <c r="C263" s="229" t="s">
        <v>390</v>
      </c>
      <c r="D263" s="229" t="s">
        <v>287</v>
      </c>
      <c r="E263" s="230" t="s">
        <v>1345</v>
      </c>
      <c r="F263" s="231" t="s">
        <v>1346</v>
      </c>
      <c r="G263" s="232" t="s">
        <v>341</v>
      </c>
      <c r="H263" s="233">
        <v>2</v>
      </c>
      <c r="I263" s="13"/>
      <c r="J263" s="234">
        <f>ROUND(I263*H263,2)</f>
        <v>0</v>
      </c>
      <c r="K263" s="231" t="s">
        <v>5</v>
      </c>
      <c r="L263" s="235"/>
      <c r="M263" s="236" t="s">
        <v>5</v>
      </c>
      <c r="N263" s="237" t="s">
        <v>44</v>
      </c>
      <c r="O263" s="111"/>
      <c r="P263" s="199">
        <f>O263*H263</f>
        <v>0</v>
      </c>
      <c r="Q263" s="199">
        <v>3.2000000000000001E-2</v>
      </c>
      <c r="R263" s="199">
        <f>Q263*H263</f>
        <v>6.4000000000000001E-2</v>
      </c>
      <c r="S263" s="199">
        <v>0</v>
      </c>
      <c r="T263" s="200">
        <f>S263*H263</f>
        <v>0</v>
      </c>
      <c r="AR263" s="99" t="s">
        <v>225</v>
      </c>
      <c r="AT263" s="99" t="s">
        <v>287</v>
      </c>
      <c r="AU263" s="99" t="s">
        <v>81</v>
      </c>
      <c r="AY263" s="99" t="s">
        <v>175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99" t="s">
        <v>77</v>
      </c>
      <c r="BK263" s="201">
        <f>ROUND(I263*H263,2)</f>
        <v>0</v>
      </c>
      <c r="BL263" s="99" t="s">
        <v>113</v>
      </c>
      <c r="BM263" s="99" t="s">
        <v>1948</v>
      </c>
    </row>
    <row r="264" spans="2:65" s="109" customFormat="1" ht="16.5" customHeight="1">
      <c r="B264" s="110"/>
      <c r="C264" s="229" t="s">
        <v>393</v>
      </c>
      <c r="D264" s="229" t="s">
        <v>287</v>
      </c>
      <c r="E264" s="230" t="s">
        <v>823</v>
      </c>
      <c r="F264" s="231" t="s">
        <v>824</v>
      </c>
      <c r="G264" s="232" t="s">
        <v>341</v>
      </c>
      <c r="H264" s="233">
        <v>2</v>
      </c>
      <c r="I264" s="13"/>
      <c r="J264" s="234">
        <f>ROUND(I264*H264,2)</f>
        <v>0</v>
      </c>
      <c r="K264" s="231" t="s">
        <v>5</v>
      </c>
      <c r="L264" s="235"/>
      <c r="M264" s="236" t="s">
        <v>5</v>
      </c>
      <c r="N264" s="237" t="s">
        <v>44</v>
      </c>
      <c r="O264" s="111"/>
      <c r="P264" s="199">
        <f>O264*H264</f>
        <v>0</v>
      </c>
      <c r="Q264" s="199">
        <v>4.1000000000000002E-2</v>
      </c>
      <c r="R264" s="199">
        <f>Q264*H264</f>
        <v>8.2000000000000003E-2</v>
      </c>
      <c r="S264" s="199">
        <v>0</v>
      </c>
      <c r="T264" s="200">
        <f>S264*H264</f>
        <v>0</v>
      </c>
      <c r="AR264" s="99" t="s">
        <v>225</v>
      </c>
      <c r="AT264" s="99" t="s">
        <v>287</v>
      </c>
      <c r="AU264" s="99" t="s">
        <v>81</v>
      </c>
      <c r="AY264" s="99" t="s">
        <v>175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99" t="s">
        <v>77</v>
      </c>
      <c r="BK264" s="201">
        <f>ROUND(I264*H264,2)</f>
        <v>0</v>
      </c>
      <c r="BL264" s="99" t="s">
        <v>113</v>
      </c>
      <c r="BM264" s="99" t="s">
        <v>1949</v>
      </c>
    </row>
    <row r="265" spans="2:65" s="109" customFormat="1" ht="16.5" customHeight="1">
      <c r="B265" s="110"/>
      <c r="C265" s="229" t="s">
        <v>400</v>
      </c>
      <c r="D265" s="229" t="s">
        <v>287</v>
      </c>
      <c r="E265" s="230" t="s">
        <v>1062</v>
      </c>
      <c r="F265" s="231" t="s">
        <v>1063</v>
      </c>
      <c r="G265" s="232" t="s">
        <v>341</v>
      </c>
      <c r="H265" s="233">
        <v>1</v>
      </c>
      <c r="I265" s="13"/>
      <c r="J265" s="234">
        <f>ROUND(I265*H265,2)</f>
        <v>0</v>
      </c>
      <c r="K265" s="231" t="s">
        <v>200</v>
      </c>
      <c r="L265" s="235"/>
      <c r="M265" s="236" t="s">
        <v>5</v>
      </c>
      <c r="N265" s="237" t="s">
        <v>44</v>
      </c>
      <c r="O265" s="111"/>
      <c r="P265" s="199">
        <f>O265*H265</f>
        <v>0</v>
      </c>
      <c r="Q265" s="199">
        <v>5.2999999999999999E-2</v>
      </c>
      <c r="R265" s="199">
        <f>Q265*H265</f>
        <v>5.2999999999999999E-2</v>
      </c>
      <c r="S265" s="199">
        <v>0</v>
      </c>
      <c r="T265" s="200">
        <f>S265*H265</f>
        <v>0</v>
      </c>
      <c r="AR265" s="99" t="s">
        <v>225</v>
      </c>
      <c r="AT265" s="99" t="s">
        <v>287</v>
      </c>
      <c r="AU265" s="99" t="s">
        <v>81</v>
      </c>
      <c r="AY265" s="99" t="s">
        <v>175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99" t="s">
        <v>77</v>
      </c>
      <c r="BK265" s="201">
        <f>ROUND(I265*H265,2)</f>
        <v>0</v>
      </c>
      <c r="BL265" s="99" t="s">
        <v>113</v>
      </c>
      <c r="BM265" s="99" t="s">
        <v>1950</v>
      </c>
    </row>
    <row r="266" spans="2:65" s="109" customFormat="1" ht="25.5" customHeight="1">
      <c r="B266" s="110"/>
      <c r="C266" s="191" t="s">
        <v>404</v>
      </c>
      <c r="D266" s="191" t="s">
        <v>177</v>
      </c>
      <c r="E266" s="192" t="s">
        <v>1951</v>
      </c>
      <c r="F266" s="193" t="s">
        <v>1952</v>
      </c>
      <c r="G266" s="194" t="s">
        <v>341</v>
      </c>
      <c r="H266" s="195">
        <v>3</v>
      </c>
      <c r="I266" s="9"/>
      <c r="J266" s="196">
        <f>ROUND(I266*H266,2)</f>
        <v>0</v>
      </c>
      <c r="K266" s="193" t="s">
        <v>200</v>
      </c>
      <c r="L266" s="110"/>
      <c r="M266" s="197" t="s">
        <v>5</v>
      </c>
      <c r="N266" s="198" t="s">
        <v>44</v>
      </c>
      <c r="O266" s="111"/>
      <c r="P266" s="199">
        <f>O266*H266</f>
        <v>0</v>
      </c>
      <c r="Q266" s="199">
        <v>6.6E-3</v>
      </c>
      <c r="R266" s="199">
        <f>Q266*H266</f>
        <v>1.9799999999999998E-2</v>
      </c>
      <c r="S266" s="199">
        <v>0</v>
      </c>
      <c r="T266" s="200">
        <f>S266*H266</f>
        <v>0</v>
      </c>
      <c r="AR266" s="99" t="s">
        <v>113</v>
      </c>
      <c r="AT266" s="99" t="s">
        <v>177</v>
      </c>
      <c r="AU266" s="99" t="s">
        <v>81</v>
      </c>
      <c r="AY266" s="99" t="s">
        <v>175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99" t="s">
        <v>77</v>
      </c>
      <c r="BK266" s="201">
        <f>ROUND(I266*H266,2)</f>
        <v>0</v>
      </c>
      <c r="BL266" s="99" t="s">
        <v>113</v>
      </c>
      <c r="BM266" s="99" t="s">
        <v>1953</v>
      </c>
    </row>
    <row r="267" spans="2:65" s="207" customFormat="1">
      <c r="B267" s="206"/>
      <c r="D267" s="202" t="s">
        <v>185</v>
      </c>
      <c r="E267" s="208" t="s">
        <v>5</v>
      </c>
      <c r="F267" s="209" t="s">
        <v>343</v>
      </c>
      <c r="H267" s="208" t="s">
        <v>5</v>
      </c>
      <c r="I267" s="10"/>
      <c r="L267" s="206"/>
      <c r="M267" s="210"/>
      <c r="N267" s="211"/>
      <c r="O267" s="211"/>
      <c r="P267" s="211"/>
      <c r="Q267" s="211"/>
      <c r="R267" s="211"/>
      <c r="S267" s="211"/>
      <c r="T267" s="212"/>
      <c r="AT267" s="208" t="s">
        <v>185</v>
      </c>
      <c r="AU267" s="208" t="s">
        <v>81</v>
      </c>
      <c r="AV267" s="207" t="s">
        <v>77</v>
      </c>
      <c r="AW267" s="207" t="s">
        <v>36</v>
      </c>
      <c r="AX267" s="207" t="s">
        <v>73</v>
      </c>
      <c r="AY267" s="208" t="s">
        <v>175</v>
      </c>
    </row>
    <row r="268" spans="2:65" s="214" customFormat="1">
      <c r="B268" s="213"/>
      <c r="D268" s="202" t="s">
        <v>185</v>
      </c>
      <c r="E268" s="215" t="s">
        <v>5</v>
      </c>
      <c r="F268" s="216" t="s">
        <v>98</v>
      </c>
      <c r="H268" s="217">
        <v>3</v>
      </c>
      <c r="I268" s="11"/>
      <c r="L268" s="213"/>
      <c r="M268" s="218"/>
      <c r="N268" s="219"/>
      <c r="O268" s="219"/>
      <c r="P268" s="219"/>
      <c r="Q268" s="219"/>
      <c r="R268" s="219"/>
      <c r="S268" s="219"/>
      <c r="T268" s="220"/>
      <c r="AT268" s="215" t="s">
        <v>185</v>
      </c>
      <c r="AU268" s="215" t="s">
        <v>81</v>
      </c>
      <c r="AV268" s="214" t="s">
        <v>81</v>
      </c>
      <c r="AW268" s="214" t="s">
        <v>36</v>
      </c>
      <c r="AX268" s="214" t="s">
        <v>77</v>
      </c>
      <c r="AY268" s="215" t="s">
        <v>175</v>
      </c>
    </row>
    <row r="269" spans="2:65" s="109" customFormat="1" ht="16.5" customHeight="1">
      <c r="B269" s="110"/>
      <c r="C269" s="229" t="s">
        <v>411</v>
      </c>
      <c r="D269" s="229" t="s">
        <v>287</v>
      </c>
      <c r="E269" s="230" t="s">
        <v>1954</v>
      </c>
      <c r="F269" s="231" t="s">
        <v>1955</v>
      </c>
      <c r="G269" s="232" t="s">
        <v>341</v>
      </c>
      <c r="H269" s="233">
        <v>3</v>
      </c>
      <c r="I269" s="13"/>
      <c r="J269" s="234">
        <f>ROUND(I269*H269,2)</f>
        <v>0</v>
      </c>
      <c r="K269" s="231" t="s">
        <v>5</v>
      </c>
      <c r="L269" s="235"/>
      <c r="M269" s="236" t="s">
        <v>5</v>
      </c>
      <c r="N269" s="237" t="s">
        <v>44</v>
      </c>
      <c r="O269" s="111"/>
      <c r="P269" s="199">
        <f>O269*H269</f>
        <v>0</v>
      </c>
      <c r="Q269" s="199">
        <v>5.2999999999999999E-2</v>
      </c>
      <c r="R269" s="199">
        <f>Q269*H269</f>
        <v>0.159</v>
      </c>
      <c r="S269" s="199">
        <v>0</v>
      </c>
      <c r="T269" s="200">
        <f>S269*H269</f>
        <v>0</v>
      </c>
      <c r="AR269" s="99" t="s">
        <v>225</v>
      </c>
      <c r="AT269" s="99" t="s">
        <v>287</v>
      </c>
      <c r="AU269" s="99" t="s">
        <v>81</v>
      </c>
      <c r="AY269" s="99" t="s">
        <v>175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99" t="s">
        <v>77</v>
      </c>
      <c r="BK269" s="201">
        <f>ROUND(I269*H269,2)</f>
        <v>0</v>
      </c>
      <c r="BL269" s="99" t="s">
        <v>113</v>
      </c>
      <c r="BM269" s="99" t="s">
        <v>1956</v>
      </c>
    </row>
    <row r="270" spans="2:65" s="109" customFormat="1" ht="25.5" customHeight="1">
      <c r="B270" s="110"/>
      <c r="C270" s="191" t="s">
        <v>416</v>
      </c>
      <c r="D270" s="191" t="s">
        <v>177</v>
      </c>
      <c r="E270" s="192" t="s">
        <v>349</v>
      </c>
      <c r="F270" s="193" t="s">
        <v>350</v>
      </c>
      <c r="G270" s="194" t="s">
        <v>222</v>
      </c>
      <c r="H270" s="195">
        <v>24.856000000000002</v>
      </c>
      <c r="I270" s="9"/>
      <c r="J270" s="196">
        <f>ROUND(I270*H270,2)</f>
        <v>0</v>
      </c>
      <c r="K270" s="193" t="s">
        <v>200</v>
      </c>
      <c r="L270" s="110"/>
      <c r="M270" s="197" t="s">
        <v>5</v>
      </c>
      <c r="N270" s="198" t="s">
        <v>44</v>
      </c>
      <c r="O270" s="111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AR270" s="99" t="s">
        <v>113</v>
      </c>
      <c r="AT270" s="99" t="s">
        <v>177</v>
      </c>
      <c r="AU270" s="99" t="s">
        <v>81</v>
      </c>
      <c r="AY270" s="99" t="s">
        <v>175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99" t="s">
        <v>77</v>
      </c>
      <c r="BK270" s="201">
        <f>ROUND(I270*H270,2)</f>
        <v>0</v>
      </c>
      <c r="BL270" s="99" t="s">
        <v>113</v>
      </c>
      <c r="BM270" s="99" t="s">
        <v>1957</v>
      </c>
    </row>
    <row r="271" spans="2:65" s="207" customFormat="1">
      <c r="B271" s="206"/>
      <c r="D271" s="202" t="s">
        <v>185</v>
      </c>
      <c r="E271" s="208" t="s">
        <v>5</v>
      </c>
      <c r="F271" s="209" t="s">
        <v>533</v>
      </c>
      <c r="H271" s="208" t="s">
        <v>5</v>
      </c>
      <c r="I271" s="10"/>
      <c r="L271" s="206"/>
      <c r="M271" s="210"/>
      <c r="N271" s="211"/>
      <c r="O271" s="211"/>
      <c r="P271" s="211"/>
      <c r="Q271" s="211"/>
      <c r="R271" s="211"/>
      <c r="S271" s="211"/>
      <c r="T271" s="212"/>
      <c r="AT271" s="208" t="s">
        <v>185</v>
      </c>
      <c r="AU271" s="208" t="s">
        <v>81</v>
      </c>
      <c r="AV271" s="207" t="s">
        <v>77</v>
      </c>
      <c r="AW271" s="207" t="s">
        <v>36</v>
      </c>
      <c r="AX271" s="207" t="s">
        <v>73</v>
      </c>
      <c r="AY271" s="208" t="s">
        <v>175</v>
      </c>
    </row>
    <row r="272" spans="2:65" s="207" customFormat="1">
      <c r="B272" s="206"/>
      <c r="D272" s="202" t="s">
        <v>185</v>
      </c>
      <c r="E272" s="208" t="s">
        <v>5</v>
      </c>
      <c r="F272" s="209" t="s">
        <v>827</v>
      </c>
      <c r="H272" s="208" t="s">
        <v>5</v>
      </c>
      <c r="I272" s="10"/>
      <c r="L272" s="206"/>
      <c r="M272" s="210"/>
      <c r="N272" s="211"/>
      <c r="O272" s="211"/>
      <c r="P272" s="211"/>
      <c r="Q272" s="211"/>
      <c r="R272" s="211"/>
      <c r="S272" s="211"/>
      <c r="T272" s="212"/>
      <c r="AT272" s="208" t="s">
        <v>185</v>
      </c>
      <c r="AU272" s="208" t="s">
        <v>81</v>
      </c>
      <c r="AV272" s="207" t="s">
        <v>77</v>
      </c>
      <c r="AW272" s="207" t="s">
        <v>36</v>
      </c>
      <c r="AX272" s="207" t="s">
        <v>73</v>
      </c>
      <c r="AY272" s="208" t="s">
        <v>175</v>
      </c>
    </row>
    <row r="273" spans="2:65" s="214" customFormat="1">
      <c r="B273" s="213"/>
      <c r="D273" s="202" t="s">
        <v>185</v>
      </c>
      <c r="E273" s="215" t="s">
        <v>5</v>
      </c>
      <c r="F273" s="216" t="s">
        <v>1958</v>
      </c>
      <c r="H273" s="217">
        <v>23.65</v>
      </c>
      <c r="I273" s="11"/>
      <c r="L273" s="213"/>
      <c r="M273" s="218"/>
      <c r="N273" s="219"/>
      <c r="O273" s="219"/>
      <c r="P273" s="219"/>
      <c r="Q273" s="219"/>
      <c r="R273" s="219"/>
      <c r="S273" s="219"/>
      <c r="T273" s="220"/>
      <c r="AT273" s="215" t="s">
        <v>185</v>
      </c>
      <c r="AU273" s="215" t="s">
        <v>81</v>
      </c>
      <c r="AV273" s="214" t="s">
        <v>81</v>
      </c>
      <c r="AW273" s="214" t="s">
        <v>36</v>
      </c>
      <c r="AX273" s="214" t="s">
        <v>73</v>
      </c>
      <c r="AY273" s="215" t="s">
        <v>175</v>
      </c>
    </row>
    <row r="274" spans="2:65" s="207" customFormat="1">
      <c r="B274" s="206"/>
      <c r="D274" s="202" t="s">
        <v>185</v>
      </c>
      <c r="E274" s="208" t="s">
        <v>5</v>
      </c>
      <c r="F274" s="209" t="s">
        <v>354</v>
      </c>
      <c r="H274" s="208" t="s">
        <v>5</v>
      </c>
      <c r="I274" s="10"/>
      <c r="L274" s="206"/>
      <c r="M274" s="210"/>
      <c r="N274" s="211"/>
      <c r="O274" s="211"/>
      <c r="P274" s="211"/>
      <c r="Q274" s="211"/>
      <c r="R274" s="211"/>
      <c r="S274" s="211"/>
      <c r="T274" s="212"/>
      <c r="AT274" s="208" t="s">
        <v>185</v>
      </c>
      <c r="AU274" s="208" t="s">
        <v>81</v>
      </c>
      <c r="AV274" s="207" t="s">
        <v>77</v>
      </c>
      <c r="AW274" s="207" t="s">
        <v>36</v>
      </c>
      <c r="AX274" s="207" t="s">
        <v>73</v>
      </c>
      <c r="AY274" s="208" t="s">
        <v>175</v>
      </c>
    </row>
    <row r="275" spans="2:65" s="207" customFormat="1">
      <c r="B275" s="206"/>
      <c r="D275" s="202" t="s">
        <v>185</v>
      </c>
      <c r="E275" s="208" t="s">
        <v>5</v>
      </c>
      <c r="F275" s="209" t="s">
        <v>355</v>
      </c>
      <c r="H275" s="208" t="s">
        <v>5</v>
      </c>
      <c r="I275" s="10"/>
      <c r="L275" s="206"/>
      <c r="M275" s="210"/>
      <c r="N275" s="211"/>
      <c r="O275" s="211"/>
      <c r="P275" s="211"/>
      <c r="Q275" s="211"/>
      <c r="R275" s="211"/>
      <c r="S275" s="211"/>
      <c r="T275" s="212"/>
      <c r="AT275" s="208" t="s">
        <v>185</v>
      </c>
      <c r="AU275" s="208" t="s">
        <v>81</v>
      </c>
      <c r="AV275" s="207" t="s">
        <v>77</v>
      </c>
      <c r="AW275" s="207" t="s">
        <v>36</v>
      </c>
      <c r="AX275" s="207" t="s">
        <v>73</v>
      </c>
      <c r="AY275" s="208" t="s">
        <v>175</v>
      </c>
    </row>
    <row r="276" spans="2:65" s="214" customFormat="1">
      <c r="B276" s="213"/>
      <c r="D276" s="202" t="s">
        <v>185</v>
      </c>
      <c r="E276" s="215" t="s">
        <v>5</v>
      </c>
      <c r="F276" s="216" t="s">
        <v>1959</v>
      </c>
      <c r="H276" s="217">
        <v>1.206</v>
      </c>
      <c r="I276" s="11"/>
      <c r="L276" s="213"/>
      <c r="M276" s="218"/>
      <c r="N276" s="219"/>
      <c r="O276" s="219"/>
      <c r="P276" s="219"/>
      <c r="Q276" s="219"/>
      <c r="R276" s="219"/>
      <c r="S276" s="219"/>
      <c r="T276" s="220"/>
      <c r="AT276" s="215" t="s">
        <v>185</v>
      </c>
      <c r="AU276" s="215" t="s">
        <v>81</v>
      </c>
      <c r="AV276" s="214" t="s">
        <v>81</v>
      </c>
      <c r="AW276" s="214" t="s">
        <v>36</v>
      </c>
      <c r="AX276" s="214" t="s">
        <v>73</v>
      </c>
      <c r="AY276" s="215" t="s">
        <v>175</v>
      </c>
    </row>
    <row r="277" spans="2:65" s="222" customFormat="1">
      <c r="B277" s="221"/>
      <c r="D277" s="202" t="s">
        <v>185</v>
      </c>
      <c r="E277" s="223" t="s">
        <v>5</v>
      </c>
      <c r="F277" s="224" t="s">
        <v>196</v>
      </c>
      <c r="H277" s="225">
        <v>24.856000000000002</v>
      </c>
      <c r="I277" s="12"/>
      <c r="L277" s="221"/>
      <c r="M277" s="226"/>
      <c r="N277" s="227"/>
      <c r="O277" s="227"/>
      <c r="P277" s="227"/>
      <c r="Q277" s="227"/>
      <c r="R277" s="227"/>
      <c r="S277" s="227"/>
      <c r="T277" s="228"/>
      <c r="AT277" s="223" t="s">
        <v>185</v>
      </c>
      <c r="AU277" s="223" t="s">
        <v>81</v>
      </c>
      <c r="AV277" s="222" t="s">
        <v>113</v>
      </c>
      <c r="AW277" s="222" t="s">
        <v>36</v>
      </c>
      <c r="AX277" s="222" t="s">
        <v>77</v>
      </c>
      <c r="AY277" s="223" t="s">
        <v>175</v>
      </c>
    </row>
    <row r="278" spans="2:65" s="109" customFormat="1" ht="25.5" customHeight="1">
      <c r="B278" s="110"/>
      <c r="C278" s="191" t="s">
        <v>421</v>
      </c>
      <c r="D278" s="191" t="s">
        <v>177</v>
      </c>
      <c r="E278" s="192" t="s">
        <v>358</v>
      </c>
      <c r="F278" s="193" t="s">
        <v>359</v>
      </c>
      <c r="G278" s="194" t="s">
        <v>222</v>
      </c>
      <c r="H278" s="195">
        <v>28.161999999999999</v>
      </c>
      <c r="I278" s="9"/>
      <c r="J278" s="196">
        <f>ROUND(I278*H278,2)</f>
        <v>0</v>
      </c>
      <c r="K278" s="193" t="s">
        <v>200</v>
      </c>
      <c r="L278" s="110"/>
      <c r="M278" s="197" t="s">
        <v>5</v>
      </c>
      <c r="N278" s="198" t="s">
        <v>44</v>
      </c>
      <c r="O278" s="111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AR278" s="99" t="s">
        <v>113</v>
      </c>
      <c r="AT278" s="99" t="s">
        <v>177</v>
      </c>
      <c r="AU278" s="99" t="s">
        <v>81</v>
      </c>
      <c r="AY278" s="99" t="s">
        <v>175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99" t="s">
        <v>77</v>
      </c>
      <c r="BK278" s="201">
        <f>ROUND(I278*H278,2)</f>
        <v>0</v>
      </c>
      <c r="BL278" s="99" t="s">
        <v>113</v>
      </c>
      <c r="BM278" s="99" t="s">
        <v>1960</v>
      </c>
    </row>
    <row r="279" spans="2:65" s="207" customFormat="1">
      <c r="B279" s="206"/>
      <c r="D279" s="202" t="s">
        <v>185</v>
      </c>
      <c r="E279" s="208" t="s">
        <v>5</v>
      </c>
      <c r="F279" s="209" t="s">
        <v>193</v>
      </c>
      <c r="H279" s="208" t="s">
        <v>5</v>
      </c>
      <c r="I279" s="10"/>
      <c r="L279" s="206"/>
      <c r="M279" s="210"/>
      <c r="N279" s="211"/>
      <c r="O279" s="211"/>
      <c r="P279" s="211"/>
      <c r="Q279" s="211"/>
      <c r="R279" s="211"/>
      <c r="S279" s="211"/>
      <c r="T279" s="212"/>
      <c r="AT279" s="208" t="s">
        <v>185</v>
      </c>
      <c r="AU279" s="208" t="s">
        <v>81</v>
      </c>
      <c r="AV279" s="207" t="s">
        <v>77</v>
      </c>
      <c r="AW279" s="207" t="s">
        <v>36</v>
      </c>
      <c r="AX279" s="207" t="s">
        <v>73</v>
      </c>
      <c r="AY279" s="208" t="s">
        <v>175</v>
      </c>
    </row>
    <row r="280" spans="2:65" s="214" customFormat="1">
      <c r="B280" s="213"/>
      <c r="D280" s="202" t="s">
        <v>185</v>
      </c>
      <c r="E280" s="215" t="s">
        <v>5</v>
      </c>
      <c r="F280" s="216" t="s">
        <v>1961</v>
      </c>
      <c r="H280" s="217">
        <v>15.52</v>
      </c>
      <c r="I280" s="11"/>
      <c r="L280" s="213"/>
      <c r="M280" s="218"/>
      <c r="N280" s="219"/>
      <c r="O280" s="219"/>
      <c r="P280" s="219"/>
      <c r="Q280" s="219"/>
      <c r="R280" s="219"/>
      <c r="S280" s="219"/>
      <c r="T280" s="220"/>
      <c r="AT280" s="215" t="s">
        <v>185</v>
      </c>
      <c r="AU280" s="215" t="s">
        <v>81</v>
      </c>
      <c r="AV280" s="214" t="s">
        <v>81</v>
      </c>
      <c r="AW280" s="214" t="s">
        <v>36</v>
      </c>
      <c r="AX280" s="214" t="s">
        <v>73</v>
      </c>
      <c r="AY280" s="215" t="s">
        <v>175</v>
      </c>
    </row>
    <row r="281" spans="2:65" s="214" customFormat="1">
      <c r="B281" s="213"/>
      <c r="D281" s="202" t="s">
        <v>185</v>
      </c>
      <c r="E281" s="215" t="s">
        <v>5</v>
      </c>
      <c r="F281" s="216" t="s">
        <v>1962</v>
      </c>
      <c r="H281" s="217">
        <v>12.641999999999999</v>
      </c>
      <c r="I281" s="11"/>
      <c r="L281" s="213"/>
      <c r="M281" s="218"/>
      <c r="N281" s="219"/>
      <c r="O281" s="219"/>
      <c r="P281" s="219"/>
      <c r="Q281" s="219"/>
      <c r="R281" s="219"/>
      <c r="S281" s="219"/>
      <c r="T281" s="220"/>
      <c r="AT281" s="215" t="s">
        <v>185</v>
      </c>
      <c r="AU281" s="215" t="s">
        <v>81</v>
      </c>
      <c r="AV281" s="214" t="s">
        <v>81</v>
      </c>
      <c r="AW281" s="214" t="s">
        <v>36</v>
      </c>
      <c r="AX281" s="214" t="s">
        <v>73</v>
      </c>
      <c r="AY281" s="215" t="s">
        <v>175</v>
      </c>
    </row>
    <row r="282" spans="2:65" s="222" customFormat="1">
      <c r="B282" s="221"/>
      <c r="D282" s="202" t="s">
        <v>185</v>
      </c>
      <c r="E282" s="223" t="s">
        <v>5</v>
      </c>
      <c r="F282" s="224" t="s">
        <v>196</v>
      </c>
      <c r="H282" s="225">
        <v>28.161999999999999</v>
      </c>
      <c r="I282" s="12"/>
      <c r="L282" s="221"/>
      <c r="M282" s="226"/>
      <c r="N282" s="227"/>
      <c r="O282" s="227"/>
      <c r="P282" s="227"/>
      <c r="Q282" s="227"/>
      <c r="R282" s="227"/>
      <c r="S282" s="227"/>
      <c r="T282" s="228"/>
      <c r="AT282" s="223" t="s">
        <v>185</v>
      </c>
      <c r="AU282" s="223" t="s">
        <v>81</v>
      </c>
      <c r="AV282" s="222" t="s">
        <v>113</v>
      </c>
      <c r="AW282" s="222" t="s">
        <v>36</v>
      </c>
      <c r="AX282" s="222" t="s">
        <v>77</v>
      </c>
      <c r="AY282" s="223" t="s">
        <v>175</v>
      </c>
    </row>
    <row r="283" spans="2:65" s="179" customFormat="1" ht="29.85" customHeight="1">
      <c r="B283" s="178"/>
      <c r="D283" s="180" t="s">
        <v>72</v>
      </c>
      <c r="E283" s="189" t="s">
        <v>125</v>
      </c>
      <c r="F283" s="189" t="s">
        <v>362</v>
      </c>
      <c r="I283" s="8"/>
      <c r="J283" s="190">
        <f>BK283</f>
        <v>0</v>
      </c>
      <c r="L283" s="178"/>
      <c r="M283" s="183"/>
      <c r="N283" s="184"/>
      <c r="O283" s="184"/>
      <c r="P283" s="185">
        <f>SUM(P284:P319)</f>
        <v>0</v>
      </c>
      <c r="Q283" s="184"/>
      <c r="R283" s="185">
        <f>SUM(R284:R319)</f>
        <v>0</v>
      </c>
      <c r="S283" s="184"/>
      <c r="T283" s="186">
        <f>SUM(T284:T319)</f>
        <v>0</v>
      </c>
      <c r="AR283" s="180" t="s">
        <v>77</v>
      </c>
      <c r="AT283" s="187" t="s">
        <v>72</v>
      </c>
      <c r="AU283" s="187" t="s">
        <v>77</v>
      </c>
      <c r="AY283" s="180" t="s">
        <v>175</v>
      </c>
      <c r="BK283" s="188">
        <f>SUM(BK284:BK319)</f>
        <v>0</v>
      </c>
    </row>
    <row r="284" spans="2:65" s="109" customFormat="1" ht="25.5" customHeight="1">
      <c r="B284" s="110"/>
      <c r="C284" s="191" t="s">
        <v>425</v>
      </c>
      <c r="D284" s="191" t="s">
        <v>177</v>
      </c>
      <c r="E284" s="192" t="s">
        <v>364</v>
      </c>
      <c r="F284" s="193" t="s">
        <v>365</v>
      </c>
      <c r="G284" s="194" t="s">
        <v>180</v>
      </c>
      <c r="H284" s="195">
        <v>283.238</v>
      </c>
      <c r="I284" s="9"/>
      <c r="J284" s="196">
        <f>ROUND(I284*H284,2)</f>
        <v>0</v>
      </c>
      <c r="K284" s="193" t="s">
        <v>200</v>
      </c>
      <c r="L284" s="110"/>
      <c r="M284" s="197" t="s">
        <v>5</v>
      </c>
      <c r="N284" s="198" t="s">
        <v>44</v>
      </c>
      <c r="O284" s="111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AR284" s="99" t="s">
        <v>113</v>
      </c>
      <c r="AT284" s="99" t="s">
        <v>177</v>
      </c>
      <c r="AU284" s="99" t="s">
        <v>81</v>
      </c>
      <c r="AY284" s="99" t="s">
        <v>175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99" t="s">
        <v>77</v>
      </c>
      <c r="BK284" s="201">
        <f>ROUND(I284*H284,2)</f>
        <v>0</v>
      </c>
      <c r="BL284" s="99" t="s">
        <v>113</v>
      </c>
      <c r="BM284" s="99" t="s">
        <v>1963</v>
      </c>
    </row>
    <row r="285" spans="2:65" s="207" customFormat="1">
      <c r="B285" s="206"/>
      <c r="D285" s="202" t="s">
        <v>185</v>
      </c>
      <c r="E285" s="208" t="s">
        <v>5</v>
      </c>
      <c r="F285" s="209" t="s">
        <v>367</v>
      </c>
      <c r="H285" s="208" t="s">
        <v>5</v>
      </c>
      <c r="I285" s="10"/>
      <c r="L285" s="206"/>
      <c r="M285" s="210"/>
      <c r="N285" s="211"/>
      <c r="O285" s="211"/>
      <c r="P285" s="211"/>
      <c r="Q285" s="211"/>
      <c r="R285" s="211"/>
      <c r="S285" s="211"/>
      <c r="T285" s="212"/>
      <c r="AT285" s="208" t="s">
        <v>185</v>
      </c>
      <c r="AU285" s="208" t="s">
        <v>81</v>
      </c>
      <c r="AV285" s="207" t="s">
        <v>77</v>
      </c>
      <c r="AW285" s="207" t="s">
        <v>36</v>
      </c>
      <c r="AX285" s="207" t="s">
        <v>73</v>
      </c>
      <c r="AY285" s="208" t="s">
        <v>175</v>
      </c>
    </row>
    <row r="286" spans="2:65" s="214" customFormat="1">
      <c r="B286" s="213"/>
      <c r="D286" s="202" t="s">
        <v>185</v>
      </c>
      <c r="E286" s="215" t="s">
        <v>5</v>
      </c>
      <c r="F286" s="216" t="s">
        <v>1848</v>
      </c>
      <c r="H286" s="217">
        <v>132.25800000000001</v>
      </c>
      <c r="I286" s="11"/>
      <c r="L286" s="213"/>
      <c r="M286" s="218"/>
      <c r="N286" s="219"/>
      <c r="O286" s="219"/>
      <c r="P286" s="219"/>
      <c r="Q286" s="219"/>
      <c r="R286" s="219"/>
      <c r="S286" s="219"/>
      <c r="T286" s="220"/>
      <c r="AT286" s="215" t="s">
        <v>185</v>
      </c>
      <c r="AU286" s="215" t="s">
        <v>81</v>
      </c>
      <c r="AV286" s="214" t="s">
        <v>81</v>
      </c>
      <c r="AW286" s="214" t="s">
        <v>36</v>
      </c>
      <c r="AX286" s="214" t="s">
        <v>73</v>
      </c>
      <c r="AY286" s="215" t="s">
        <v>175</v>
      </c>
    </row>
    <row r="287" spans="2:65" s="214" customFormat="1">
      <c r="B287" s="213"/>
      <c r="D287" s="202" t="s">
        <v>185</v>
      </c>
      <c r="E287" s="215" t="s">
        <v>5</v>
      </c>
      <c r="F287" s="216" t="s">
        <v>1849</v>
      </c>
      <c r="H287" s="217">
        <v>112.48</v>
      </c>
      <c r="I287" s="11"/>
      <c r="L287" s="213"/>
      <c r="M287" s="218"/>
      <c r="N287" s="219"/>
      <c r="O287" s="219"/>
      <c r="P287" s="219"/>
      <c r="Q287" s="219"/>
      <c r="R287" s="219"/>
      <c r="S287" s="219"/>
      <c r="T287" s="220"/>
      <c r="AT287" s="215" t="s">
        <v>185</v>
      </c>
      <c r="AU287" s="215" t="s">
        <v>81</v>
      </c>
      <c r="AV287" s="214" t="s">
        <v>81</v>
      </c>
      <c r="AW287" s="214" t="s">
        <v>36</v>
      </c>
      <c r="AX287" s="214" t="s">
        <v>73</v>
      </c>
      <c r="AY287" s="215" t="s">
        <v>175</v>
      </c>
    </row>
    <row r="288" spans="2:65" s="214" customFormat="1">
      <c r="B288" s="213"/>
      <c r="D288" s="202" t="s">
        <v>185</v>
      </c>
      <c r="E288" s="215" t="s">
        <v>5</v>
      </c>
      <c r="F288" s="216" t="s">
        <v>1850</v>
      </c>
      <c r="H288" s="217">
        <v>38.5</v>
      </c>
      <c r="I288" s="11"/>
      <c r="L288" s="213"/>
      <c r="M288" s="218"/>
      <c r="N288" s="219"/>
      <c r="O288" s="219"/>
      <c r="P288" s="219"/>
      <c r="Q288" s="219"/>
      <c r="R288" s="219"/>
      <c r="S288" s="219"/>
      <c r="T288" s="220"/>
      <c r="AT288" s="215" t="s">
        <v>185</v>
      </c>
      <c r="AU288" s="215" t="s">
        <v>81</v>
      </c>
      <c r="AV288" s="214" t="s">
        <v>81</v>
      </c>
      <c r="AW288" s="214" t="s">
        <v>36</v>
      </c>
      <c r="AX288" s="214" t="s">
        <v>73</v>
      </c>
      <c r="AY288" s="215" t="s">
        <v>175</v>
      </c>
    </row>
    <row r="289" spans="2:65" s="222" customFormat="1">
      <c r="B289" s="221"/>
      <c r="D289" s="202" t="s">
        <v>185</v>
      </c>
      <c r="E289" s="223" t="s">
        <v>5</v>
      </c>
      <c r="F289" s="224" t="s">
        <v>196</v>
      </c>
      <c r="H289" s="225">
        <v>283.238</v>
      </c>
      <c r="I289" s="12"/>
      <c r="L289" s="221"/>
      <c r="M289" s="226"/>
      <c r="N289" s="227"/>
      <c r="O289" s="227"/>
      <c r="P289" s="227"/>
      <c r="Q289" s="227"/>
      <c r="R289" s="227"/>
      <c r="S289" s="227"/>
      <c r="T289" s="228"/>
      <c r="AT289" s="223" t="s">
        <v>185</v>
      </c>
      <c r="AU289" s="223" t="s">
        <v>81</v>
      </c>
      <c r="AV289" s="222" t="s">
        <v>113</v>
      </c>
      <c r="AW289" s="222" t="s">
        <v>36</v>
      </c>
      <c r="AX289" s="222" t="s">
        <v>77</v>
      </c>
      <c r="AY289" s="223" t="s">
        <v>175</v>
      </c>
    </row>
    <row r="290" spans="2:65" s="109" customFormat="1" ht="25.5" customHeight="1">
      <c r="B290" s="110"/>
      <c r="C290" s="191" t="s">
        <v>430</v>
      </c>
      <c r="D290" s="191" t="s">
        <v>177</v>
      </c>
      <c r="E290" s="192" t="s">
        <v>370</v>
      </c>
      <c r="F290" s="193" t="s">
        <v>371</v>
      </c>
      <c r="G290" s="194" t="s">
        <v>180</v>
      </c>
      <c r="H290" s="195">
        <v>283.238</v>
      </c>
      <c r="I290" s="9"/>
      <c r="J290" s="196">
        <f>ROUND(I290*H290,2)</f>
        <v>0</v>
      </c>
      <c r="K290" s="193" t="s">
        <v>200</v>
      </c>
      <c r="L290" s="110"/>
      <c r="M290" s="197" t="s">
        <v>5</v>
      </c>
      <c r="N290" s="198" t="s">
        <v>44</v>
      </c>
      <c r="O290" s="111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AR290" s="99" t="s">
        <v>113</v>
      </c>
      <c r="AT290" s="99" t="s">
        <v>177</v>
      </c>
      <c r="AU290" s="99" t="s">
        <v>81</v>
      </c>
      <c r="AY290" s="99" t="s">
        <v>175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99" t="s">
        <v>77</v>
      </c>
      <c r="BK290" s="201">
        <f>ROUND(I290*H290,2)</f>
        <v>0</v>
      </c>
      <c r="BL290" s="99" t="s">
        <v>113</v>
      </c>
      <c r="BM290" s="99" t="s">
        <v>1964</v>
      </c>
    </row>
    <row r="291" spans="2:65" s="207" customFormat="1">
      <c r="B291" s="206"/>
      <c r="D291" s="202" t="s">
        <v>185</v>
      </c>
      <c r="E291" s="208" t="s">
        <v>5</v>
      </c>
      <c r="F291" s="209" t="s">
        <v>373</v>
      </c>
      <c r="H291" s="208" t="s">
        <v>5</v>
      </c>
      <c r="I291" s="10"/>
      <c r="L291" s="206"/>
      <c r="M291" s="210"/>
      <c r="N291" s="211"/>
      <c r="O291" s="211"/>
      <c r="P291" s="211"/>
      <c r="Q291" s="211"/>
      <c r="R291" s="211"/>
      <c r="S291" s="211"/>
      <c r="T291" s="212"/>
      <c r="AT291" s="208" t="s">
        <v>185</v>
      </c>
      <c r="AU291" s="208" t="s">
        <v>81</v>
      </c>
      <c r="AV291" s="207" t="s">
        <v>77</v>
      </c>
      <c r="AW291" s="207" t="s">
        <v>36</v>
      </c>
      <c r="AX291" s="207" t="s">
        <v>73</v>
      </c>
      <c r="AY291" s="208" t="s">
        <v>175</v>
      </c>
    </row>
    <row r="292" spans="2:65" s="207" customFormat="1">
      <c r="B292" s="206"/>
      <c r="D292" s="202" t="s">
        <v>185</v>
      </c>
      <c r="E292" s="208" t="s">
        <v>5</v>
      </c>
      <c r="F292" s="209" t="s">
        <v>374</v>
      </c>
      <c r="H292" s="208" t="s">
        <v>5</v>
      </c>
      <c r="I292" s="10"/>
      <c r="L292" s="206"/>
      <c r="M292" s="210"/>
      <c r="N292" s="211"/>
      <c r="O292" s="211"/>
      <c r="P292" s="211"/>
      <c r="Q292" s="211"/>
      <c r="R292" s="211"/>
      <c r="S292" s="211"/>
      <c r="T292" s="212"/>
      <c r="AT292" s="208" t="s">
        <v>185</v>
      </c>
      <c r="AU292" s="208" t="s">
        <v>81</v>
      </c>
      <c r="AV292" s="207" t="s">
        <v>77</v>
      </c>
      <c r="AW292" s="207" t="s">
        <v>36</v>
      </c>
      <c r="AX292" s="207" t="s">
        <v>73</v>
      </c>
      <c r="AY292" s="208" t="s">
        <v>175</v>
      </c>
    </row>
    <row r="293" spans="2:65" s="214" customFormat="1">
      <c r="B293" s="213"/>
      <c r="D293" s="202" t="s">
        <v>185</v>
      </c>
      <c r="E293" s="215" t="s">
        <v>5</v>
      </c>
      <c r="F293" s="216" t="s">
        <v>1848</v>
      </c>
      <c r="H293" s="217">
        <v>132.25800000000001</v>
      </c>
      <c r="I293" s="11"/>
      <c r="L293" s="213"/>
      <c r="M293" s="218"/>
      <c r="N293" s="219"/>
      <c r="O293" s="219"/>
      <c r="P293" s="219"/>
      <c r="Q293" s="219"/>
      <c r="R293" s="219"/>
      <c r="S293" s="219"/>
      <c r="T293" s="220"/>
      <c r="AT293" s="215" t="s">
        <v>185</v>
      </c>
      <c r="AU293" s="215" t="s">
        <v>81</v>
      </c>
      <c r="AV293" s="214" t="s">
        <v>81</v>
      </c>
      <c r="AW293" s="214" t="s">
        <v>36</v>
      </c>
      <c r="AX293" s="214" t="s">
        <v>73</v>
      </c>
      <c r="AY293" s="215" t="s">
        <v>175</v>
      </c>
    </row>
    <row r="294" spans="2:65" s="214" customFormat="1">
      <c r="B294" s="213"/>
      <c r="D294" s="202" t="s">
        <v>185</v>
      </c>
      <c r="E294" s="215" t="s">
        <v>5</v>
      </c>
      <c r="F294" s="216" t="s">
        <v>1849</v>
      </c>
      <c r="H294" s="217">
        <v>112.48</v>
      </c>
      <c r="I294" s="11"/>
      <c r="L294" s="213"/>
      <c r="M294" s="218"/>
      <c r="N294" s="219"/>
      <c r="O294" s="219"/>
      <c r="P294" s="219"/>
      <c r="Q294" s="219"/>
      <c r="R294" s="219"/>
      <c r="S294" s="219"/>
      <c r="T294" s="220"/>
      <c r="AT294" s="215" t="s">
        <v>185</v>
      </c>
      <c r="AU294" s="215" t="s">
        <v>81</v>
      </c>
      <c r="AV294" s="214" t="s">
        <v>81</v>
      </c>
      <c r="AW294" s="214" t="s">
        <v>36</v>
      </c>
      <c r="AX294" s="214" t="s">
        <v>73</v>
      </c>
      <c r="AY294" s="215" t="s">
        <v>175</v>
      </c>
    </row>
    <row r="295" spans="2:65" s="214" customFormat="1">
      <c r="B295" s="213"/>
      <c r="D295" s="202" t="s">
        <v>185</v>
      </c>
      <c r="E295" s="215" t="s">
        <v>5</v>
      </c>
      <c r="F295" s="216" t="s">
        <v>1850</v>
      </c>
      <c r="H295" s="217">
        <v>38.5</v>
      </c>
      <c r="I295" s="11"/>
      <c r="L295" s="213"/>
      <c r="M295" s="218"/>
      <c r="N295" s="219"/>
      <c r="O295" s="219"/>
      <c r="P295" s="219"/>
      <c r="Q295" s="219"/>
      <c r="R295" s="219"/>
      <c r="S295" s="219"/>
      <c r="T295" s="220"/>
      <c r="AT295" s="215" t="s">
        <v>185</v>
      </c>
      <c r="AU295" s="215" t="s">
        <v>81</v>
      </c>
      <c r="AV295" s="214" t="s">
        <v>81</v>
      </c>
      <c r="AW295" s="214" t="s">
        <v>36</v>
      </c>
      <c r="AX295" s="214" t="s">
        <v>73</v>
      </c>
      <c r="AY295" s="215" t="s">
        <v>175</v>
      </c>
    </row>
    <row r="296" spans="2:65" s="222" customFormat="1">
      <c r="B296" s="221"/>
      <c r="D296" s="202" t="s">
        <v>185</v>
      </c>
      <c r="E296" s="223" t="s">
        <v>5</v>
      </c>
      <c r="F296" s="224" t="s">
        <v>196</v>
      </c>
      <c r="H296" s="225">
        <v>283.238</v>
      </c>
      <c r="I296" s="12"/>
      <c r="L296" s="221"/>
      <c r="M296" s="226"/>
      <c r="N296" s="227"/>
      <c r="O296" s="227"/>
      <c r="P296" s="227"/>
      <c r="Q296" s="227"/>
      <c r="R296" s="227"/>
      <c r="S296" s="227"/>
      <c r="T296" s="228"/>
      <c r="AT296" s="223" t="s">
        <v>185</v>
      </c>
      <c r="AU296" s="223" t="s">
        <v>81</v>
      </c>
      <c r="AV296" s="222" t="s">
        <v>113</v>
      </c>
      <c r="AW296" s="222" t="s">
        <v>36</v>
      </c>
      <c r="AX296" s="222" t="s">
        <v>77</v>
      </c>
      <c r="AY296" s="223" t="s">
        <v>175</v>
      </c>
    </row>
    <row r="297" spans="2:65" s="109" customFormat="1" ht="25.5" customHeight="1">
      <c r="B297" s="110"/>
      <c r="C297" s="191" t="s">
        <v>434</v>
      </c>
      <c r="D297" s="191" t="s">
        <v>177</v>
      </c>
      <c r="E297" s="192" t="s">
        <v>1562</v>
      </c>
      <c r="F297" s="193" t="s">
        <v>1563</v>
      </c>
      <c r="G297" s="194" t="s">
        <v>180</v>
      </c>
      <c r="H297" s="195">
        <v>17.440999999999999</v>
      </c>
      <c r="I297" s="9"/>
      <c r="J297" s="196">
        <f>ROUND(I297*H297,2)</f>
        <v>0</v>
      </c>
      <c r="K297" s="193" t="s">
        <v>5</v>
      </c>
      <c r="L297" s="110"/>
      <c r="M297" s="197" t="s">
        <v>5</v>
      </c>
      <c r="N297" s="198" t="s">
        <v>44</v>
      </c>
      <c r="O297" s="111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AR297" s="99" t="s">
        <v>113</v>
      </c>
      <c r="AT297" s="99" t="s">
        <v>177</v>
      </c>
      <c r="AU297" s="99" t="s">
        <v>81</v>
      </c>
      <c r="AY297" s="99" t="s">
        <v>175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99" t="s">
        <v>77</v>
      </c>
      <c r="BK297" s="201">
        <f>ROUND(I297*H297,2)</f>
        <v>0</v>
      </c>
      <c r="BL297" s="99" t="s">
        <v>113</v>
      </c>
      <c r="BM297" s="99" t="s">
        <v>1965</v>
      </c>
    </row>
    <row r="298" spans="2:65" s="207" customFormat="1">
      <c r="B298" s="206"/>
      <c r="D298" s="202" t="s">
        <v>185</v>
      </c>
      <c r="E298" s="208" t="s">
        <v>5</v>
      </c>
      <c r="F298" s="209" t="s">
        <v>533</v>
      </c>
      <c r="H298" s="208" t="s">
        <v>5</v>
      </c>
      <c r="I298" s="10"/>
      <c r="L298" s="206"/>
      <c r="M298" s="210"/>
      <c r="N298" s="211"/>
      <c r="O298" s="211"/>
      <c r="P298" s="211"/>
      <c r="Q298" s="211"/>
      <c r="R298" s="211"/>
      <c r="S298" s="211"/>
      <c r="T298" s="212"/>
      <c r="AT298" s="208" t="s">
        <v>185</v>
      </c>
      <c r="AU298" s="208" t="s">
        <v>81</v>
      </c>
      <c r="AV298" s="207" t="s">
        <v>77</v>
      </c>
      <c r="AW298" s="207" t="s">
        <v>36</v>
      </c>
      <c r="AX298" s="207" t="s">
        <v>73</v>
      </c>
      <c r="AY298" s="208" t="s">
        <v>175</v>
      </c>
    </row>
    <row r="299" spans="2:65" s="214" customFormat="1">
      <c r="B299" s="213"/>
      <c r="D299" s="202" t="s">
        <v>185</v>
      </c>
      <c r="E299" s="215" t="s">
        <v>5</v>
      </c>
      <c r="F299" s="216" t="s">
        <v>1966</v>
      </c>
      <c r="H299" s="217">
        <v>17.440999999999999</v>
      </c>
      <c r="I299" s="11"/>
      <c r="L299" s="213"/>
      <c r="M299" s="218"/>
      <c r="N299" s="219"/>
      <c r="O299" s="219"/>
      <c r="P299" s="219"/>
      <c r="Q299" s="219"/>
      <c r="R299" s="219"/>
      <c r="S299" s="219"/>
      <c r="T299" s="220"/>
      <c r="AT299" s="215" t="s">
        <v>185</v>
      </c>
      <c r="AU299" s="215" t="s">
        <v>81</v>
      </c>
      <c r="AV299" s="214" t="s">
        <v>81</v>
      </c>
      <c r="AW299" s="214" t="s">
        <v>36</v>
      </c>
      <c r="AX299" s="214" t="s">
        <v>77</v>
      </c>
      <c r="AY299" s="215" t="s">
        <v>175</v>
      </c>
    </row>
    <row r="300" spans="2:65" s="109" customFormat="1" ht="25.5" customHeight="1">
      <c r="B300" s="110"/>
      <c r="C300" s="191" t="s">
        <v>438</v>
      </c>
      <c r="D300" s="191" t="s">
        <v>177</v>
      </c>
      <c r="E300" s="192" t="s">
        <v>377</v>
      </c>
      <c r="F300" s="193" t="s">
        <v>378</v>
      </c>
      <c r="G300" s="194" t="s">
        <v>180</v>
      </c>
      <c r="H300" s="195">
        <v>283.238</v>
      </c>
      <c r="I300" s="9"/>
      <c r="J300" s="196">
        <f>ROUND(I300*H300,2)</f>
        <v>0</v>
      </c>
      <c r="K300" s="193" t="s">
        <v>200</v>
      </c>
      <c r="L300" s="110"/>
      <c r="M300" s="197" t="s">
        <v>5</v>
      </c>
      <c r="N300" s="198" t="s">
        <v>44</v>
      </c>
      <c r="O300" s="111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AR300" s="99" t="s">
        <v>113</v>
      </c>
      <c r="AT300" s="99" t="s">
        <v>177</v>
      </c>
      <c r="AU300" s="99" t="s">
        <v>81</v>
      </c>
      <c r="AY300" s="99" t="s">
        <v>175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99" t="s">
        <v>77</v>
      </c>
      <c r="BK300" s="201">
        <f>ROUND(I300*H300,2)</f>
        <v>0</v>
      </c>
      <c r="BL300" s="99" t="s">
        <v>113</v>
      </c>
      <c r="BM300" s="99" t="s">
        <v>1967</v>
      </c>
    </row>
    <row r="301" spans="2:65" s="207" customFormat="1">
      <c r="B301" s="206"/>
      <c r="D301" s="202" t="s">
        <v>185</v>
      </c>
      <c r="E301" s="208" t="s">
        <v>5</v>
      </c>
      <c r="F301" s="209" t="s">
        <v>367</v>
      </c>
      <c r="H301" s="208" t="s">
        <v>5</v>
      </c>
      <c r="I301" s="10"/>
      <c r="L301" s="206"/>
      <c r="M301" s="210"/>
      <c r="N301" s="211"/>
      <c r="O301" s="211"/>
      <c r="P301" s="211"/>
      <c r="Q301" s="211"/>
      <c r="R301" s="211"/>
      <c r="S301" s="211"/>
      <c r="T301" s="212"/>
      <c r="AT301" s="208" t="s">
        <v>185</v>
      </c>
      <c r="AU301" s="208" t="s">
        <v>81</v>
      </c>
      <c r="AV301" s="207" t="s">
        <v>77</v>
      </c>
      <c r="AW301" s="207" t="s">
        <v>36</v>
      </c>
      <c r="AX301" s="207" t="s">
        <v>73</v>
      </c>
      <c r="AY301" s="208" t="s">
        <v>175</v>
      </c>
    </row>
    <row r="302" spans="2:65" s="214" customFormat="1">
      <c r="B302" s="213"/>
      <c r="D302" s="202" t="s">
        <v>185</v>
      </c>
      <c r="E302" s="215" t="s">
        <v>5</v>
      </c>
      <c r="F302" s="216" t="s">
        <v>1848</v>
      </c>
      <c r="H302" s="217">
        <v>132.25800000000001</v>
      </c>
      <c r="I302" s="11"/>
      <c r="L302" s="213"/>
      <c r="M302" s="218"/>
      <c r="N302" s="219"/>
      <c r="O302" s="219"/>
      <c r="P302" s="219"/>
      <c r="Q302" s="219"/>
      <c r="R302" s="219"/>
      <c r="S302" s="219"/>
      <c r="T302" s="220"/>
      <c r="AT302" s="215" t="s">
        <v>185</v>
      </c>
      <c r="AU302" s="215" t="s">
        <v>81</v>
      </c>
      <c r="AV302" s="214" t="s">
        <v>81</v>
      </c>
      <c r="AW302" s="214" t="s">
        <v>36</v>
      </c>
      <c r="AX302" s="214" t="s">
        <v>73</v>
      </c>
      <c r="AY302" s="215" t="s">
        <v>175</v>
      </c>
    </row>
    <row r="303" spans="2:65" s="214" customFormat="1">
      <c r="B303" s="213"/>
      <c r="D303" s="202" t="s">
        <v>185</v>
      </c>
      <c r="E303" s="215" t="s">
        <v>5</v>
      </c>
      <c r="F303" s="216" t="s">
        <v>1849</v>
      </c>
      <c r="H303" s="217">
        <v>112.48</v>
      </c>
      <c r="I303" s="11"/>
      <c r="L303" s="213"/>
      <c r="M303" s="218"/>
      <c r="N303" s="219"/>
      <c r="O303" s="219"/>
      <c r="P303" s="219"/>
      <c r="Q303" s="219"/>
      <c r="R303" s="219"/>
      <c r="S303" s="219"/>
      <c r="T303" s="220"/>
      <c r="AT303" s="215" t="s">
        <v>185</v>
      </c>
      <c r="AU303" s="215" t="s">
        <v>81</v>
      </c>
      <c r="AV303" s="214" t="s">
        <v>81</v>
      </c>
      <c r="AW303" s="214" t="s">
        <v>36</v>
      </c>
      <c r="AX303" s="214" t="s">
        <v>73</v>
      </c>
      <c r="AY303" s="215" t="s">
        <v>175</v>
      </c>
    </row>
    <row r="304" spans="2:65" s="214" customFormat="1">
      <c r="B304" s="213"/>
      <c r="D304" s="202" t="s">
        <v>185</v>
      </c>
      <c r="E304" s="215" t="s">
        <v>5</v>
      </c>
      <c r="F304" s="216" t="s">
        <v>1850</v>
      </c>
      <c r="H304" s="217">
        <v>38.5</v>
      </c>
      <c r="I304" s="11"/>
      <c r="L304" s="213"/>
      <c r="M304" s="218"/>
      <c r="N304" s="219"/>
      <c r="O304" s="219"/>
      <c r="P304" s="219"/>
      <c r="Q304" s="219"/>
      <c r="R304" s="219"/>
      <c r="S304" s="219"/>
      <c r="T304" s="220"/>
      <c r="AT304" s="215" t="s">
        <v>185</v>
      </c>
      <c r="AU304" s="215" t="s">
        <v>81</v>
      </c>
      <c r="AV304" s="214" t="s">
        <v>81</v>
      </c>
      <c r="AW304" s="214" t="s">
        <v>36</v>
      </c>
      <c r="AX304" s="214" t="s">
        <v>73</v>
      </c>
      <c r="AY304" s="215" t="s">
        <v>175</v>
      </c>
    </row>
    <row r="305" spans="2:65" s="222" customFormat="1">
      <c r="B305" s="221"/>
      <c r="D305" s="202" t="s">
        <v>185</v>
      </c>
      <c r="E305" s="223" t="s">
        <v>5</v>
      </c>
      <c r="F305" s="224" t="s">
        <v>196</v>
      </c>
      <c r="H305" s="225">
        <v>283.238</v>
      </c>
      <c r="I305" s="12"/>
      <c r="L305" s="221"/>
      <c r="M305" s="226"/>
      <c r="N305" s="227"/>
      <c r="O305" s="227"/>
      <c r="P305" s="227"/>
      <c r="Q305" s="227"/>
      <c r="R305" s="227"/>
      <c r="S305" s="227"/>
      <c r="T305" s="228"/>
      <c r="AT305" s="223" t="s">
        <v>185</v>
      </c>
      <c r="AU305" s="223" t="s">
        <v>81</v>
      </c>
      <c r="AV305" s="222" t="s">
        <v>113</v>
      </c>
      <c r="AW305" s="222" t="s">
        <v>36</v>
      </c>
      <c r="AX305" s="222" t="s">
        <v>77</v>
      </c>
      <c r="AY305" s="223" t="s">
        <v>175</v>
      </c>
    </row>
    <row r="306" spans="2:65" s="109" customFormat="1" ht="38.25" customHeight="1">
      <c r="B306" s="110"/>
      <c r="C306" s="191" t="s">
        <v>442</v>
      </c>
      <c r="D306" s="191" t="s">
        <v>177</v>
      </c>
      <c r="E306" s="192" t="s">
        <v>1567</v>
      </c>
      <c r="F306" s="193" t="s">
        <v>1568</v>
      </c>
      <c r="G306" s="194" t="s">
        <v>180</v>
      </c>
      <c r="H306" s="195">
        <v>17.440999999999999</v>
      </c>
      <c r="I306" s="9"/>
      <c r="J306" s="196">
        <f>ROUND(I306*H306,2)</f>
        <v>0</v>
      </c>
      <c r="K306" s="193" t="s">
        <v>200</v>
      </c>
      <c r="L306" s="110"/>
      <c r="M306" s="197" t="s">
        <v>5</v>
      </c>
      <c r="N306" s="198" t="s">
        <v>44</v>
      </c>
      <c r="O306" s="111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AR306" s="99" t="s">
        <v>113</v>
      </c>
      <c r="AT306" s="99" t="s">
        <v>177</v>
      </c>
      <c r="AU306" s="99" t="s">
        <v>81</v>
      </c>
      <c r="AY306" s="99" t="s">
        <v>175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99" t="s">
        <v>77</v>
      </c>
      <c r="BK306" s="201">
        <f>ROUND(I306*H306,2)</f>
        <v>0</v>
      </c>
      <c r="BL306" s="99" t="s">
        <v>113</v>
      </c>
      <c r="BM306" s="99" t="s">
        <v>1968</v>
      </c>
    </row>
    <row r="307" spans="2:65" s="207" customFormat="1">
      <c r="B307" s="206"/>
      <c r="D307" s="202" t="s">
        <v>185</v>
      </c>
      <c r="E307" s="208" t="s">
        <v>5</v>
      </c>
      <c r="F307" s="209" t="s">
        <v>533</v>
      </c>
      <c r="H307" s="208" t="s">
        <v>5</v>
      </c>
      <c r="I307" s="10"/>
      <c r="L307" s="206"/>
      <c r="M307" s="210"/>
      <c r="N307" s="211"/>
      <c r="O307" s="211"/>
      <c r="P307" s="211"/>
      <c r="Q307" s="211"/>
      <c r="R307" s="211"/>
      <c r="S307" s="211"/>
      <c r="T307" s="212"/>
      <c r="AT307" s="208" t="s">
        <v>185</v>
      </c>
      <c r="AU307" s="208" t="s">
        <v>81</v>
      </c>
      <c r="AV307" s="207" t="s">
        <v>77</v>
      </c>
      <c r="AW307" s="207" t="s">
        <v>36</v>
      </c>
      <c r="AX307" s="207" t="s">
        <v>73</v>
      </c>
      <c r="AY307" s="208" t="s">
        <v>175</v>
      </c>
    </row>
    <row r="308" spans="2:65" s="214" customFormat="1">
      <c r="B308" s="213"/>
      <c r="D308" s="202" t="s">
        <v>185</v>
      </c>
      <c r="E308" s="215" t="s">
        <v>5</v>
      </c>
      <c r="F308" s="216" t="s">
        <v>1966</v>
      </c>
      <c r="H308" s="217">
        <v>17.440999999999999</v>
      </c>
      <c r="I308" s="11"/>
      <c r="L308" s="213"/>
      <c r="M308" s="218"/>
      <c r="N308" s="219"/>
      <c r="O308" s="219"/>
      <c r="P308" s="219"/>
      <c r="Q308" s="219"/>
      <c r="R308" s="219"/>
      <c r="S308" s="219"/>
      <c r="T308" s="220"/>
      <c r="AT308" s="215" t="s">
        <v>185</v>
      </c>
      <c r="AU308" s="215" t="s">
        <v>81</v>
      </c>
      <c r="AV308" s="214" t="s">
        <v>81</v>
      </c>
      <c r="AW308" s="214" t="s">
        <v>36</v>
      </c>
      <c r="AX308" s="214" t="s">
        <v>77</v>
      </c>
      <c r="AY308" s="215" t="s">
        <v>175</v>
      </c>
    </row>
    <row r="309" spans="2:65" s="109" customFormat="1" ht="25.5" customHeight="1">
      <c r="B309" s="110"/>
      <c r="C309" s="191" t="s">
        <v>446</v>
      </c>
      <c r="D309" s="191" t="s">
        <v>177</v>
      </c>
      <c r="E309" s="192" t="s">
        <v>1570</v>
      </c>
      <c r="F309" s="193" t="s">
        <v>1571</v>
      </c>
      <c r="G309" s="194" t="s">
        <v>180</v>
      </c>
      <c r="H309" s="195">
        <v>17.440999999999999</v>
      </c>
      <c r="I309" s="9"/>
      <c r="J309" s="196">
        <f>ROUND(I309*H309,2)</f>
        <v>0</v>
      </c>
      <c r="K309" s="193" t="s">
        <v>200</v>
      </c>
      <c r="L309" s="110"/>
      <c r="M309" s="197" t="s">
        <v>5</v>
      </c>
      <c r="N309" s="198" t="s">
        <v>44</v>
      </c>
      <c r="O309" s="111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AR309" s="99" t="s">
        <v>113</v>
      </c>
      <c r="AT309" s="99" t="s">
        <v>177</v>
      </c>
      <c r="AU309" s="99" t="s">
        <v>81</v>
      </c>
      <c r="AY309" s="99" t="s">
        <v>175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99" t="s">
        <v>77</v>
      </c>
      <c r="BK309" s="201">
        <f>ROUND(I309*H309,2)</f>
        <v>0</v>
      </c>
      <c r="BL309" s="99" t="s">
        <v>113</v>
      </c>
      <c r="BM309" s="99" t="s">
        <v>1969</v>
      </c>
    </row>
    <row r="310" spans="2:65" s="207" customFormat="1">
      <c r="B310" s="206"/>
      <c r="D310" s="202" t="s">
        <v>185</v>
      </c>
      <c r="E310" s="208" t="s">
        <v>5</v>
      </c>
      <c r="F310" s="209" t="s">
        <v>533</v>
      </c>
      <c r="H310" s="208" t="s">
        <v>5</v>
      </c>
      <c r="I310" s="10"/>
      <c r="L310" s="206"/>
      <c r="M310" s="210"/>
      <c r="N310" s="211"/>
      <c r="O310" s="211"/>
      <c r="P310" s="211"/>
      <c r="Q310" s="211"/>
      <c r="R310" s="211"/>
      <c r="S310" s="211"/>
      <c r="T310" s="212"/>
      <c r="AT310" s="208" t="s">
        <v>185</v>
      </c>
      <c r="AU310" s="208" t="s">
        <v>81</v>
      </c>
      <c r="AV310" s="207" t="s">
        <v>77</v>
      </c>
      <c r="AW310" s="207" t="s">
        <v>36</v>
      </c>
      <c r="AX310" s="207" t="s">
        <v>73</v>
      </c>
      <c r="AY310" s="208" t="s">
        <v>175</v>
      </c>
    </row>
    <row r="311" spans="2:65" s="214" customFormat="1">
      <c r="B311" s="213"/>
      <c r="D311" s="202" t="s">
        <v>185</v>
      </c>
      <c r="E311" s="215" t="s">
        <v>5</v>
      </c>
      <c r="F311" s="216" t="s">
        <v>1966</v>
      </c>
      <c r="H311" s="217">
        <v>17.440999999999999</v>
      </c>
      <c r="I311" s="11"/>
      <c r="L311" s="213"/>
      <c r="M311" s="218"/>
      <c r="N311" s="219"/>
      <c r="O311" s="219"/>
      <c r="P311" s="219"/>
      <c r="Q311" s="219"/>
      <c r="R311" s="219"/>
      <c r="S311" s="219"/>
      <c r="T311" s="220"/>
      <c r="AT311" s="215" t="s">
        <v>185</v>
      </c>
      <c r="AU311" s="215" t="s">
        <v>81</v>
      </c>
      <c r="AV311" s="214" t="s">
        <v>81</v>
      </c>
      <c r="AW311" s="214" t="s">
        <v>36</v>
      </c>
      <c r="AX311" s="214" t="s">
        <v>77</v>
      </c>
      <c r="AY311" s="215" t="s">
        <v>175</v>
      </c>
    </row>
    <row r="312" spans="2:65" s="109" customFormat="1" ht="25.5" customHeight="1">
      <c r="B312" s="110"/>
      <c r="C312" s="191" t="s">
        <v>450</v>
      </c>
      <c r="D312" s="191" t="s">
        <v>177</v>
      </c>
      <c r="E312" s="192" t="s">
        <v>1573</v>
      </c>
      <c r="F312" s="193" t="s">
        <v>1574</v>
      </c>
      <c r="G312" s="194" t="s">
        <v>180</v>
      </c>
      <c r="H312" s="195">
        <v>22.791</v>
      </c>
      <c r="I312" s="9"/>
      <c r="J312" s="196">
        <f>ROUND(I312*H312,2)</f>
        <v>0</v>
      </c>
      <c r="K312" s="193" t="s">
        <v>200</v>
      </c>
      <c r="L312" s="110"/>
      <c r="M312" s="197" t="s">
        <v>5</v>
      </c>
      <c r="N312" s="198" t="s">
        <v>44</v>
      </c>
      <c r="O312" s="111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AR312" s="99" t="s">
        <v>113</v>
      </c>
      <c r="AT312" s="99" t="s">
        <v>177</v>
      </c>
      <c r="AU312" s="99" t="s">
        <v>81</v>
      </c>
      <c r="AY312" s="99" t="s">
        <v>175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99" t="s">
        <v>77</v>
      </c>
      <c r="BK312" s="201">
        <f>ROUND(I312*H312,2)</f>
        <v>0</v>
      </c>
      <c r="BL312" s="99" t="s">
        <v>113</v>
      </c>
      <c r="BM312" s="99" t="s">
        <v>1970</v>
      </c>
    </row>
    <row r="313" spans="2:65" s="207" customFormat="1">
      <c r="B313" s="206"/>
      <c r="D313" s="202" t="s">
        <v>185</v>
      </c>
      <c r="E313" s="208" t="s">
        <v>5</v>
      </c>
      <c r="F313" s="209" t="s">
        <v>193</v>
      </c>
      <c r="H313" s="208" t="s">
        <v>5</v>
      </c>
      <c r="I313" s="10"/>
      <c r="L313" s="206"/>
      <c r="M313" s="210"/>
      <c r="N313" s="211"/>
      <c r="O313" s="211"/>
      <c r="P313" s="211"/>
      <c r="Q313" s="211"/>
      <c r="R313" s="211"/>
      <c r="S313" s="211"/>
      <c r="T313" s="212"/>
      <c r="AT313" s="208" t="s">
        <v>185</v>
      </c>
      <c r="AU313" s="208" t="s">
        <v>81</v>
      </c>
      <c r="AV313" s="207" t="s">
        <v>77</v>
      </c>
      <c r="AW313" s="207" t="s">
        <v>36</v>
      </c>
      <c r="AX313" s="207" t="s">
        <v>73</v>
      </c>
      <c r="AY313" s="208" t="s">
        <v>175</v>
      </c>
    </row>
    <row r="314" spans="2:65" s="207" customFormat="1">
      <c r="B314" s="206"/>
      <c r="D314" s="202" t="s">
        <v>185</v>
      </c>
      <c r="E314" s="208" t="s">
        <v>5</v>
      </c>
      <c r="F314" s="209" t="s">
        <v>187</v>
      </c>
      <c r="H314" s="208" t="s">
        <v>5</v>
      </c>
      <c r="I314" s="10"/>
      <c r="L314" s="206"/>
      <c r="M314" s="210"/>
      <c r="N314" s="211"/>
      <c r="O314" s="211"/>
      <c r="P314" s="211"/>
      <c r="Q314" s="211"/>
      <c r="R314" s="211"/>
      <c r="S314" s="211"/>
      <c r="T314" s="212"/>
      <c r="AT314" s="208" t="s">
        <v>185</v>
      </c>
      <c r="AU314" s="208" t="s">
        <v>81</v>
      </c>
      <c r="AV314" s="207" t="s">
        <v>77</v>
      </c>
      <c r="AW314" s="207" t="s">
        <v>36</v>
      </c>
      <c r="AX314" s="207" t="s">
        <v>73</v>
      </c>
      <c r="AY314" s="208" t="s">
        <v>175</v>
      </c>
    </row>
    <row r="315" spans="2:65" s="214" customFormat="1">
      <c r="B315" s="213"/>
      <c r="D315" s="202" t="s">
        <v>185</v>
      </c>
      <c r="E315" s="215" t="s">
        <v>5</v>
      </c>
      <c r="F315" s="216" t="s">
        <v>1971</v>
      </c>
      <c r="H315" s="217">
        <v>22.791</v>
      </c>
      <c r="I315" s="11"/>
      <c r="L315" s="213"/>
      <c r="M315" s="218"/>
      <c r="N315" s="219"/>
      <c r="O315" s="219"/>
      <c r="P315" s="219"/>
      <c r="Q315" s="219"/>
      <c r="R315" s="219"/>
      <c r="S315" s="219"/>
      <c r="T315" s="220"/>
      <c r="AT315" s="215" t="s">
        <v>185</v>
      </c>
      <c r="AU315" s="215" t="s">
        <v>81</v>
      </c>
      <c r="AV315" s="214" t="s">
        <v>81</v>
      </c>
      <c r="AW315" s="214" t="s">
        <v>36</v>
      </c>
      <c r="AX315" s="214" t="s">
        <v>77</v>
      </c>
      <c r="AY315" s="215" t="s">
        <v>175</v>
      </c>
    </row>
    <row r="316" spans="2:65" s="109" customFormat="1" ht="38.25" customHeight="1">
      <c r="B316" s="110"/>
      <c r="C316" s="191" t="s">
        <v>455</v>
      </c>
      <c r="D316" s="191" t="s">
        <v>177</v>
      </c>
      <c r="E316" s="192" t="s">
        <v>1577</v>
      </c>
      <c r="F316" s="193" t="s">
        <v>1578</v>
      </c>
      <c r="G316" s="194" t="s">
        <v>180</v>
      </c>
      <c r="H316" s="195">
        <v>22.791</v>
      </c>
      <c r="I316" s="9"/>
      <c r="J316" s="196">
        <f>ROUND(I316*H316,2)</f>
        <v>0</v>
      </c>
      <c r="K316" s="193" t="s">
        <v>200</v>
      </c>
      <c r="L316" s="110"/>
      <c r="M316" s="197" t="s">
        <v>5</v>
      </c>
      <c r="N316" s="198" t="s">
        <v>44</v>
      </c>
      <c r="O316" s="111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AR316" s="99" t="s">
        <v>113</v>
      </c>
      <c r="AT316" s="99" t="s">
        <v>177</v>
      </c>
      <c r="AU316" s="99" t="s">
        <v>81</v>
      </c>
      <c r="AY316" s="99" t="s">
        <v>175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99" t="s">
        <v>77</v>
      </c>
      <c r="BK316" s="201">
        <f>ROUND(I316*H316,2)</f>
        <v>0</v>
      </c>
      <c r="BL316" s="99" t="s">
        <v>113</v>
      </c>
      <c r="BM316" s="99" t="s">
        <v>1972</v>
      </c>
    </row>
    <row r="317" spans="2:65" s="207" customFormat="1">
      <c r="B317" s="206"/>
      <c r="D317" s="202" t="s">
        <v>185</v>
      </c>
      <c r="E317" s="208" t="s">
        <v>5</v>
      </c>
      <c r="F317" s="209" t="s">
        <v>193</v>
      </c>
      <c r="H317" s="208" t="s">
        <v>5</v>
      </c>
      <c r="I317" s="10"/>
      <c r="L317" s="206"/>
      <c r="M317" s="210"/>
      <c r="N317" s="211"/>
      <c r="O317" s="211"/>
      <c r="P317" s="211"/>
      <c r="Q317" s="211"/>
      <c r="R317" s="211"/>
      <c r="S317" s="211"/>
      <c r="T317" s="212"/>
      <c r="AT317" s="208" t="s">
        <v>185</v>
      </c>
      <c r="AU317" s="208" t="s">
        <v>81</v>
      </c>
      <c r="AV317" s="207" t="s">
        <v>77</v>
      </c>
      <c r="AW317" s="207" t="s">
        <v>36</v>
      </c>
      <c r="AX317" s="207" t="s">
        <v>73</v>
      </c>
      <c r="AY317" s="208" t="s">
        <v>175</v>
      </c>
    </row>
    <row r="318" spans="2:65" s="207" customFormat="1">
      <c r="B318" s="206"/>
      <c r="D318" s="202" t="s">
        <v>185</v>
      </c>
      <c r="E318" s="208" t="s">
        <v>5</v>
      </c>
      <c r="F318" s="209" t="s">
        <v>187</v>
      </c>
      <c r="H318" s="208" t="s">
        <v>5</v>
      </c>
      <c r="I318" s="10"/>
      <c r="L318" s="206"/>
      <c r="M318" s="210"/>
      <c r="N318" s="211"/>
      <c r="O318" s="211"/>
      <c r="P318" s="211"/>
      <c r="Q318" s="211"/>
      <c r="R318" s="211"/>
      <c r="S318" s="211"/>
      <c r="T318" s="212"/>
      <c r="AT318" s="208" t="s">
        <v>185</v>
      </c>
      <c r="AU318" s="208" t="s">
        <v>81</v>
      </c>
      <c r="AV318" s="207" t="s">
        <v>77</v>
      </c>
      <c r="AW318" s="207" t="s">
        <v>36</v>
      </c>
      <c r="AX318" s="207" t="s">
        <v>73</v>
      </c>
      <c r="AY318" s="208" t="s">
        <v>175</v>
      </c>
    </row>
    <row r="319" spans="2:65" s="214" customFormat="1">
      <c r="B319" s="213"/>
      <c r="D319" s="202" t="s">
        <v>185</v>
      </c>
      <c r="E319" s="215" t="s">
        <v>5</v>
      </c>
      <c r="F319" s="216" t="s">
        <v>1971</v>
      </c>
      <c r="H319" s="217">
        <v>22.791</v>
      </c>
      <c r="I319" s="11"/>
      <c r="L319" s="213"/>
      <c r="M319" s="218"/>
      <c r="N319" s="219"/>
      <c r="O319" s="219"/>
      <c r="P319" s="219"/>
      <c r="Q319" s="219"/>
      <c r="R319" s="219"/>
      <c r="S319" s="219"/>
      <c r="T319" s="220"/>
      <c r="AT319" s="215" t="s">
        <v>185</v>
      </c>
      <c r="AU319" s="215" t="s">
        <v>81</v>
      </c>
      <c r="AV319" s="214" t="s">
        <v>81</v>
      </c>
      <c r="AW319" s="214" t="s">
        <v>36</v>
      </c>
      <c r="AX319" s="214" t="s">
        <v>77</v>
      </c>
      <c r="AY319" s="215" t="s">
        <v>175</v>
      </c>
    </row>
    <row r="320" spans="2:65" s="179" customFormat="1" ht="29.85" customHeight="1">
      <c r="B320" s="178"/>
      <c r="D320" s="180" t="s">
        <v>72</v>
      </c>
      <c r="E320" s="189" t="s">
        <v>225</v>
      </c>
      <c r="F320" s="189" t="s">
        <v>380</v>
      </c>
      <c r="I320" s="8"/>
      <c r="J320" s="190">
        <f>SUM(J321:J423)</f>
        <v>0</v>
      </c>
      <c r="L320" s="178"/>
      <c r="M320" s="183"/>
      <c r="N320" s="184"/>
      <c r="O320" s="184"/>
      <c r="P320" s="185">
        <f>SUM(P321:P415)</f>
        <v>0</v>
      </c>
      <c r="Q320" s="184"/>
      <c r="R320" s="185">
        <f>SUM(R321:R415)</f>
        <v>46.555972340000004</v>
      </c>
      <c r="S320" s="184"/>
      <c r="T320" s="186">
        <f>SUM(T321:T415)</f>
        <v>0.5</v>
      </c>
      <c r="AR320" s="180" t="s">
        <v>77</v>
      </c>
      <c r="AT320" s="187" t="s">
        <v>72</v>
      </c>
      <c r="AU320" s="187" t="s">
        <v>77</v>
      </c>
      <c r="AY320" s="180" t="s">
        <v>175</v>
      </c>
      <c r="BK320" s="188">
        <f>SUM(BK321:BK415)</f>
        <v>0</v>
      </c>
    </row>
    <row r="321" spans="2:65" s="109" customFormat="1" ht="25.5" customHeight="1">
      <c r="B321" s="110"/>
      <c r="C321" s="191" t="s">
        <v>459</v>
      </c>
      <c r="D321" s="191" t="s">
        <v>177</v>
      </c>
      <c r="E321" s="192" t="s">
        <v>1973</v>
      </c>
      <c r="F321" s="193" t="s">
        <v>1974</v>
      </c>
      <c r="G321" s="194" t="s">
        <v>199</v>
      </c>
      <c r="H321" s="195">
        <v>1</v>
      </c>
      <c r="I321" s="9"/>
      <c r="J321" s="196">
        <f>ROUND(I321*H321,2)</f>
        <v>0</v>
      </c>
      <c r="K321" s="193" t="s">
        <v>200</v>
      </c>
      <c r="L321" s="110"/>
      <c r="M321" s="197" t="s">
        <v>5</v>
      </c>
      <c r="N321" s="198" t="s">
        <v>44</v>
      </c>
      <c r="O321" s="111"/>
      <c r="P321" s="199">
        <f>O321*H321</f>
        <v>0</v>
      </c>
      <c r="Q321" s="199">
        <v>1.0000000000000001E-5</v>
      </c>
      <c r="R321" s="199">
        <f>Q321*H321</f>
        <v>1.0000000000000001E-5</v>
      </c>
      <c r="S321" s="199">
        <v>0</v>
      </c>
      <c r="T321" s="200">
        <f>S321*H321</f>
        <v>0</v>
      </c>
      <c r="AR321" s="99" t="s">
        <v>113</v>
      </c>
      <c r="AT321" s="99" t="s">
        <v>177</v>
      </c>
      <c r="AU321" s="99" t="s">
        <v>81</v>
      </c>
      <c r="AY321" s="99" t="s">
        <v>175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99" t="s">
        <v>77</v>
      </c>
      <c r="BK321" s="201">
        <f>ROUND(I321*H321,2)</f>
        <v>0</v>
      </c>
      <c r="BL321" s="99" t="s">
        <v>113</v>
      </c>
      <c r="BM321" s="99" t="s">
        <v>1975</v>
      </c>
    </row>
    <row r="322" spans="2:65" s="109" customFormat="1" ht="16.5" customHeight="1">
      <c r="B322" s="110"/>
      <c r="C322" s="229" t="s">
        <v>463</v>
      </c>
      <c r="D322" s="229" t="s">
        <v>287</v>
      </c>
      <c r="E322" s="230" t="s">
        <v>1976</v>
      </c>
      <c r="F322" s="231" t="s">
        <v>1977</v>
      </c>
      <c r="G322" s="232" t="s">
        <v>199</v>
      </c>
      <c r="H322" s="233">
        <v>1</v>
      </c>
      <c r="I322" s="13"/>
      <c r="J322" s="234">
        <f>ROUND(I322*H322,2)</f>
        <v>0</v>
      </c>
      <c r="K322" s="231" t="s">
        <v>200</v>
      </c>
      <c r="L322" s="235"/>
      <c r="M322" s="236" t="s">
        <v>5</v>
      </c>
      <c r="N322" s="237" t="s">
        <v>44</v>
      </c>
      <c r="O322" s="111"/>
      <c r="P322" s="199">
        <f>O322*H322</f>
        <v>0</v>
      </c>
      <c r="Q322" s="199">
        <v>0.40799999999999997</v>
      </c>
      <c r="R322" s="199">
        <f>Q322*H322</f>
        <v>0.40799999999999997</v>
      </c>
      <c r="S322" s="199">
        <v>0</v>
      </c>
      <c r="T322" s="200">
        <f>S322*H322</f>
        <v>0</v>
      </c>
      <c r="AR322" s="99" t="s">
        <v>225</v>
      </c>
      <c r="AT322" s="99" t="s">
        <v>287</v>
      </c>
      <c r="AU322" s="99" t="s">
        <v>81</v>
      </c>
      <c r="AY322" s="99" t="s">
        <v>175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99" t="s">
        <v>77</v>
      </c>
      <c r="BK322" s="201">
        <f>ROUND(I322*H322,2)</f>
        <v>0</v>
      </c>
      <c r="BL322" s="99" t="s">
        <v>113</v>
      </c>
      <c r="BM322" s="99" t="s">
        <v>1978</v>
      </c>
    </row>
    <row r="323" spans="2:65" s="109" customFormat="1" ht="38.25" customHeight="1">
      <c r="B323" s="110"/>
      <c r="C323" s="191" t="s">
        <v>468</v>
      </c>
      <c r="D323" s="191" t="s">
        <v>177</v>
      </c>
      <c r="E323" s="192" t="s">
        <v>1979</v>
      </c>
      <c r="F323" s="193" t="s">
        <v>2672</v>
      </c>
      <c r="G323" s="194" t="s">
        <v>199</v>
      </c>
      <c r="H323" s="195">
        <v>1</v>
      </c>
      <c r="I323" s="9"/>
      <c r="J323" s="196">
        <f>ROUND(I323*H323,2)</f>
        <v>0</v>
      </c>
      <c r="K323" s="193" t="s">
        <v>5</v>
      </c>
      <c r="L323" s="110"/>
      <c r="M323" s="197" t="s">
        <v>5</v>
      </c>
      <c r="N323" s="198" t="s">
        <v>44</v>
      </c>
      <c r="O323" s="111"/>
      <c r="P323" s="199">
        <f>O323*H323</f>
        <v>0</v>
      </c>
      <c r="Q323" s="199">
        <v>1.0000000000000001E-5</v>
      </c>
      <c r="R323" s="199">
        <f>Q323*H323</f>
        <v>1.0000000000000001E-5</v>
      </c>
      <c r="S323" s="199">
        <v>0</v>
      </c>
      <c r="T323" s="200">
        <f>S323*H323</f>
        <v>0</v>
      </c>
      <c r="AR323" s="99" t="s">
        <v>113</v>
      </c>
      <c r="AT323" s="99" t="s">
        <v>177</v>
      </c>
      <c r="AU323" s="99" t="s">
        <v>81</v>
      </c>
      <c r="AY323" s="99" t="s">
        <v>175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99" t="s">
        <v>77</v>
      </c>
      <c r="BK323" s="201">
        <f>ROUND(I323*H323,2)</f>
        <v>0</v>
      </c>
      <c r="BL323" s="99" t="s">
        <v>113</v>
      </c>
      <c r="BM323" s="99" t="s">
        <v>1980</v>
      </c>
    </row>
    <row r="324" spans="2:65" s="109" customFormat="1" ht="25.5" customHeight="1">
      <c r="B324" s="110"/>
      <c r="C324" s="191" t="s">
        <v>472</v>
      </c>
      <c r="D324" s="191" t="s">
        <v>177</v>
      </c>
      <c r="E324" s="192" t="s">
        <v>382</v>
      </c>
      <c r="F324" s="193" t="s">
        <v>383</v>
      </c>
      <c r="G324" s="194" t="s">
        <v>199</v>
      </c>
      <c r="H324" s="195">
        <v>65</v>
      </c>
      <c r="I324" s="9"/>
      <c r="J324" s="196">
        <f>ROUND(I324*H324,2)</f>
        <v>0</v>
      </c>
      <c r="K324" s="193" t="s">
        <v>200</v>
      </c>
      <c r="L324" s="110"/>
      <c r="M324" s="197" t="s">
        <v>5</v>
      </c>
      <c r="N324" s="198" t="s">
        <v>44</v>
      </c>
      <c r="O324" s="111"/>
      <c r="P324" s="199">
        <f>O324*H324</f>
        <v>0</v>
      </c>
      <c r="Q324" s="199">
        <v>3.0000000000000001E-5</v>
      </c>
      <c r="R324" s="199">
        <f>Q324*H324</f>
        <v>1.9500000000000001E-3</v>
      </c>
      <c r="S324" s="199">
        <v>0</v>
      </c>
      <c r="T324" s="200">
        <f>S324*H324</f>
        <v>0</v>
      </c>
      <c r="AR324" s="99" t="s">
        <v>113</v>
      </c>
      <c r="AT324" s="99" t="s">
        <v>177</v>
      </c>
      <c r="AU324" s="99" t="s">
        <v>81</v>
      </c>
      <c r="AY324" s="99" t="s">
        <v>175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99" t="s">
        <v>77</v>
      </c>
      <c r="BK324" s="201">
        <f>ROUND(I324*H324,2)</f>
        <v>0</v>
      </c>
      <c r="BL324" s="99" t="s">
        <v>113</v>
      </c>
      <c r="BM324" s="99" t="s">
        <v>1981</v>
      </c>
    </row>
    <row r="325" spans="2:65" s="214" customFormat="1">
      <c r="B325" s="213"/>
      <c r="D325" s="202" t="s">
        <v>185</v>
      </c>
      <c r="E325" s="215" t="s">
        <v>5</v>
      </c>
      <c r="F325" s="216" t="s">
        <v>1982</v>
      </c>
      <c r="H325" s="217">
        <v>10</v>
      </c>
      <c r="I325" s="11"/>
      <c r="L325" s="213"/>
      <c r="M325" s="218"/>
      <c r="N325" s="219"/>
      <c r="O325" s="219"/>
      <c r="P325" s="219"/>
      <c r="Q325" s="219"/>
      <c r="R325" s="219"/>
      <c r="S325" s="219"/>
      <c r="T325" s="220"/>
      <c r="AT325" s="215" t="s">
        <v>185</v>
      </c>
      <c r="AU325" s="215" t="s">
        <v>81</v>
      </c>
      <c r="AV325" s="214" t="s">
        <v>81</v>
      </c>
      <c r="AW325" s="214" t="s">
        <v>36</v>
      </c>
      <c r="AX325" s="214" t="s">
        <v>73</v>
      </c>
      <c r="AY325" s="215" t="s">
        <v>175</v>
      </c>
    </row>
    <row r="326" spans="2:65" s="214" customFormat="1">
      <c r="B326" s="213"/>
      <c r="D326" s="202" t="s">
        <v>185</v>
      </c>
      <c r="E326" s="215" t="s">
        <v>5</v>
      </c>
      <c r="F326" s="216" t="s">
        <v>1983</v>
      </c>
      <c r="H326" s="217">
        <v>35</v>
      </c>
      <c r="I326" s="11"/>
      <c r="L326" s="213"/>
      <c r="M326" s="218"/>
      <c r="N326" s="219"/>
      <c r="O326" s="219"/>
      <c r="P326" s="219"/>
      <c r="Q326" s="219"/>
      <c r="R326" s="219"/>
      <c r="S326" s="219"/>
      <c r="T326" s="220"/>
      <c r="AT326" s="215" t="s">
        <v>185</v>
      </c>
      <c r="AU326" s="215" t="s">
        <v>81</v>
      </c>
      <c r="AV326" s="214" t="s">
        <v>81</v>
      </c>
      <c r="AW326" s="214" t="s">
        <v>36</v>
      </c>
      <c r="AX326" s="214" t="s">
        <v>73</v>
      </c>
      <c r="AY326" s="215" t="s">
        <v>175</v>
      </c>
    </row>
    <row r="327" spans="2:65" s="222" customFormat="1">
      <c r="B327" s="221"/>
      <c r="D327" s="202" t="s">
        <v>185</v>
      </c>
      <c r="E327" s="223" t="s">
        <v>5</v>
      </c>
      <c r="F327" s="224" t="s">
        <v>196</v>
      </c>
      <c r="H327" s="225">
        <v>45</v>
      </c>
      <c r="I327" s="12"/>
      <c r="L327" s="221"/>
      <c r="M327" s="226"/>
      <c r="N327" s="227"/>
      <c r="O327" s="227"/>
      <c r="P327" s="227"/>
      <c r="Q327" s="227"/>
      <c r="R327" s="227"/>
      <c r="S327" s="227"/>
      <c r="T327" s="228"/>
      <c r="AT327" s="223" t="s">
        <v>185</v>
      </c>
      <c r="AU327" s="223" t="s">
        <v>81</v>
      </c>
      <c r="AV327" s="222" t="s">
        <v>113</v>
      </c>
      <c r="AW327" s="222" t="s">
        <v>36</v>
      </c>
      <c r="AX327" s="222" t="s">
        <v>77</v>
      </c>
      <c r="AY327" s="223" t="s">
        <v>175</v>
      </c>
    </row>
    <row r="328" spans="2:65" s="109" customFormat="1" ht="16.5" customHeight="1">
      <c r="B328" s="110"/>
      <c r="C328" s="229" t="s">
        <v>476</v>
      </c>
      <c r="D328" s="229" t="s">
        <v>287</v>
      </c>
      <c r="E328" s="230" t="s">
        <v>387</v>
      </c>
      <c r="F328" s="231" t="s">
        <v>388</v>
      </c>
      <c r="G328" s="232" t="s">
        <v>199</v>
      </c>
      <c r="H328" s="233">
        <v>65</v>
      </c>
      <c r="I328" s="13"/>
      <c r="J328" s="234">
        <f>ROUND(I328*H328,2)</f>
        <v>0</v>
      </c>
      <c r="K328" s="231" t="s">
        <v>200</v>
      </c>
      <c r="L328" s="235"/>
      <c r="M328" s="236" t="s">
        <v>5</v>
      </c>
      <c r="N328" s="237" t="s">
        <v>44</v>
      </c>
      <c r="O328" s="111"/>
      <c r="P328" s="199">
        <f>O328*H328</f>
        <v>0</v>
      </c>
      <c r="Q328" s="199">
        <v>2.4E-2</v>
      </c>
      <c r="R328" s="199">
        <f>Q328*H328</f>
        <v>1.56</v>
      </c>
      <c r="S328" s="199">
        <v>0</v>
      </c>
      <c r="T328" s="200">
        <f>S328*H328</f>
        <v>0</v>
      </c>
      <c r="AR328" s="99" t="s">
        <v>225</v>
      </c>
      <c r="AT328" s="99" t="s">
        <v>287</v>
      </c>
      <c r="AU328" s="99" t="s">
        <v>81</v>
      </c>
      <c r="AY328" s="99" t="s">
        <v>175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99" t="s">
        <v>77</v>
      </c>
      <c r="BK328" s="201">
        <f>ROUND(I328*H328,2)</f>
        <v>0</v>
      </c>
      <c r="BL328" s="99" t="s">
        <v>113</v>
      </c>
      <c r="BM328" s="99" t="s">
        <v>1984</v>
      </c>
    </row>
    <row r="329" spans="2:65" s="109" customFormat="1" ht="38.25" customHeight="1">
      <c r="B329" s="110"/>
      <c r="C329" s="191" t="s">
        <v>480</v>
      </c>
      <c r="D329" s="191" t="s">
        <v>177</v>
      </c>
      <c r="E329" s="192" t="s">
        <v>391</v>
      </c>
      <c r="F329" s="193" t="s">
        <v>2633</v>
      </c>
      <c r="G329" s="194" t="s">
        <v>341</v>
      </c>
      <c r="H329" s="195">
        <v>12</v>
      </c>
      <c r="I329" s="9"/>
      <c r="J329" s="196">
        <f>ROUND(I329*H329,2)</f>
        <v>0</v>
      </c>
      <c r="K329" s="193" t="s">
        <v>200</v>
      </c>
      <c r="L329" s="110"/>
      <c r="M329" s="197" t="s">
        <v>5</v>
      </c>
      <c r="N329" s="198" t="s">
        <v>44</v>
      </c>
      <c r="O329" s="111"/>
      <c r="P329" s="199">
        <f>O329*H329</f>
        <v>0</v>
      </c>
      <c r="Q329" s="199">
        <v>8.4999999999999995E-4</v>
      </c>
      <c r="R329" s="199">
        <f>Q329*H329</f>
        <v>1.0199999999999999E-2</v>
      </c>
      <c r="S329" s="199">
        <v>0</v>
      </c>
      <c r="T329" s="200">
        <f>S329*H329</f>
        <v>0</v>
      </c>
      <c r="AR329" s="99" t="s">
        <v>113</v>
      </c>
      <c r="AT329" s="99" t="s">
        <v>177</v>
      </c>
      <c r="AU329" s="99" t="s">
        <v>81</v>
      </c>
      <c r="AY329" s="99" t="s">
        <v>175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99" t="s">
        <v>77</v>
      </c>
      <c r="BK329" s="201">
        <f>ROUND(I329*H329,2)</f>
        <v>0</v>
      </c>
      <c r="BL329" s="99" t="s">
        <v>113</v>
      </c>
      <c r="BM329" s="99" t="s">
        <v>1985</v>
      </c>
    </row>
    <row r="330" spans="2:65" s="109" customFormat="1" ht="25.5" customHeight="1">
      <c r="B330" s="110"/>
      <c r="C330" s="191" t="s">
        <v>484</v>
      </c>
      <c r="D330" s="191" t="s">
        <v>177</v>
      </c>
      <c r="E330" s="192" t="s">
        <v>1078</v>
      </c>
      <c r="F330" s="193" t="s">
        <v>1079</v>
      </c>
      <c r="G330" s="194" t="s">
        <v>199</v>
      </c>
      <c r="H330" s="195">
        <v>64.84</v>
      </c>
      <c r="I330" s="9"/>
      <c r="J330" s="196">
        <f>ROUND(I330*H330,2)</f>
        <v>0</v>
      </c>
      <c r="K330" s="193" t="s">
        <v>200</v>
      </c>
      <c r="L330" s="110"/>
      <c r="M330" s="197" t="s">
        <v>5</v>
      </c>
      <c r="N330" s="198" t="s">
        <v>44</v>
      </c>
      <c r="O330" s="111"/>
      <c r="P330" s="199">
        <f>O330*H330</f>
        <v>0</v>
      </c>
      <c r="Q330" s="199">
        <v>1.3999999999999999E-4</v>
      </c>
      <c r="R330" s="199">
        <f>Q330*H330</f>
        <v>9.0775999999999999E-3</v>
      </c>
      <c r="S330" s="199">
        <v>0</v>
      </c>
      <c r="T330" s="200">
        <f>S330*H330</f>
        <v>0</v>
      </c>
      <c r="AR330" s="99" t="s">
        <v>113</v>
      </c>
      <c r="AT330" s="99" t="s">
        <v>177</v>
      </c>
      <c r="AU330" s="99" t="s">
        <v>81</v>
      </c>
      <c r="AY330" s="99" t="s">
        <v>175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99" t="s">
        <v>77</v>
      </c>
      <c r="BK330" s="201">
        <f>ROUND(I330*H330,2)</f>
        <v>0</v>
      </c>
      <c r="BL330" s="99" t="s">
        <v>113</v>
      </c>
      <c r="BM330" s="99" t="s">
        <v>1986</v>
      </c>
    </row>
    <row r="331" spans="2:65" s="214" customFormat="1">
      <c r="B331" s="213"/>
      <c r="D331" s="202" t="s">
        <v>185</v>
      </c>
      <c r="E331" s="215" t="s">
        <v>5</v>
      </c>
      <c r="F331" s="216" t="s">
        <v>1987</v>
      </c>
      <c r="H331" s="217">
        <v>66.84</v>
      </c>
      <c r="I331" s="11"/>
      <c r="L331" s="213"/>
      <c r="M331" s="218"/>
      <c r="N331" s="219"/>
      <c r="O331" s="219"/>
      <c r="P331" s="219"/>
      <c r="Q331" s="219"/>
      <c r="R331" s="219"/>
      <c r="S331" s="219"/>
      <c r="T331" s="220"/>
      <c r="AT331" s="215" t="s">
        <v>185</v>
      </c>
      <c r="AU331" s="215" t="s">
        <v>81</v>
      </c>
      <c r="AV331" s="214" t="s">
        <v>81</v>
      </c>
      <c r="AW331" s="214" t="s">
        <v>36</v>
      </c>
      <c r="AX331" s="214" t="s">
        <v>73</v>
      </c>
      <c r="AY331" s="215" t="s">
        <v>175</v>
      </c>
    </row>
    <row r="332" spans="2:65" s="214" customFormat="1">
      <c r="B332" s="213"/>
      <c r="D332" s="202" t="s">
        <v>185</v>
      </c>
      <c r="E332" s="215" t="s">
        <v>5</v>
      </c>
      <c r="F332" s="216" t="s">
        <v>1081</v>
      </c>
      <c r="H332" s="217">
        <v>-2</v>
      </c>
      <c r="I332" s="11"/>
      <c r="L332" s="213"/>
      <c r="M332" s="218"/>
      <c r="N332" s="219"/>
      <c r="O332" s="219"/>
      <c r="P332" s="219"/>
      <c r="Q332" s="219"/>
      <c r="R332" s="219"/>
      <c r="S332" s="219"/>
      <c r="T332" s="220"/>
      <c r="AT332" s="215" t="s">
        <v>185</v>
      </c>
      <c r="AU332" s="215" t="s">
        <v>81</v>
      </c>
      <c r="AV332" s="214" t="s">
        <v>81</v>
      </c>
      <c r="AW332" s="214" t="s">
        <v>36</v>
      </c>
      <c r="AX332" s="214" t="s">
        <v>73</v>
      </c>
      <c r="AY332" s="215" t="s">
        <v>175</v>
      </c>
    </row>
    <row r="333" spans="2:65" s="222" customFormat="1">
      <c r="B333" s="221"/>
      <c r="D333" s="202" t="s">
        <v>185</v>
      </c>
      <c r="E333" s="223" t="s">
        <v>5</v>
      </c>
      <c r="F333" s="224" t="s">
        <v>196</v>
      </c>
      <c r="H333" s="225">
        <v>64.84</v>
      </c>
      <c r="I333" s="12"/>
      <c r="L333" s="221"/>
      <c r="M333" s="226"/>
      <c r="N333" s="227"/>
      <c r="O333" s="227"/>
      <c r="P333" s="227"/>
      <c r="Q333" s="227"/>
      <c r="R333" s="227"/>
      <c r="S333" s="227"/>
      <c r="T333" s="228"/>
      <c r="AT333" s="223" t="s">
        <v>185</v>
      </c>
      <c r="AU333" s="223" t="s">
        <v>81</v>
      </c>
      <c r="AV333" s="222" t="s">
        <v>113</v>
      </c>
      <c r="AW333" s="222" t="s">
        <v>36</v>
      </c>
      <c r="AX333" s="222" t="s">
        <v>77</v>
      </c>
      <c r="AY333" s="223" t="s">
        <v>175</v>
      </c>
    </row>
    <row r="334" spans="2:65" s="109" customFormat="1" ht="25.5" customHeight="1">
      <c r="B334" s="110"/>
      <c r="C334" s="229" t="s">
        <v>488</v>
      </c>
      <c r="D334" s="229" t="s">
        <v>287</v>
      </c>
      <c r="E334" s="230" t="s">
        <v>1082</v>
      </c>
      <c r="F334" s="231" t="s">
        <v>1083</v>
      </c>
      <c r="G334" s="232" t="s">
        <v>199</v>
      </c>
      <c r="H334" s="233">
        <v>61.84</v>
      </c>
      <c r="I334" s="13"/>
      <c r="J334" s="234">
        <f>ROUND(I334*H334,2)</f>
        <v>0</v>
      </c>
      <c r="K334" s="231" t="s">
        <v>200</v>
      </c>
      <c r="L334" s="235"/>
      <c r="M334" s="236" t="s">
        <v>5</v>
      </c>
      <c r="N334" s="237" t="s">
        <v>44</v>
      </c>
      <c r="O334" s="111"/>
      <c r="P334" s="199">
        <f>O334*H334</f>
        <v>0</v>
      </c>
      <c r="Q334" s="199">
        <v>0.23</v>
      </c>
      <c r="R334" s="199">
        <f>Q334*H334</f>
        <v>14.223200000000002</v>
      </c>
      <c r="S334" s="199">
        <v>0</v>
      </c>
      <c r="T334" s="200">
        <f>S334*H334</f>
        <v>0</v>
      </c>
      <c r="AR334" s="99" t="s">
        <v>225</v>
      </c>
      <c r="AT334" s="99" t="s">
        <v>287</v>
      </c>
      <c r="AU334" s="99" t="s">
        <v>81</v>
      </c>
      <c r="AY334" s="99" t="s">
        <v>175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99" t="s">
        <v>77</v>
      </c>
      <c r="BK334" s="201">
        <f>ROUND(I334*H334,2)</f>
        <v>0</v>
      </c>
      <c r="BL334" s="99" t="s">
        <v>113</v>
      </c>
      <c r="BM334" s="99" t="s">
        <v>1988</v>
      </c>
    </row>
    <row r="335" spans="2:65" s="214" customFormat="1">
      <c r="B335" s="213"/>
      <c r="D335" s="202" t="s">
        <v>185</v>
      </c>
      <c r="E335" s="215" t="s">
        <v>5</v>
      </c>
      <c r="F335" s="216" t="s">
        <v>1989</v>
      </c>
      <c r="H335" s="217">
        <v>61.84</v>
      </c>
      <c r="I335" s="11"/>
      <c r="L335" s="213"/>
      <c r="M335" s="218"/>
      <c r="N335" s="219"/>
      <c r="O335" s="219"/>
      <c r="P335" s="219"/>
      <c r="Q335" s="219"/>
      <c r="R335" s="219"/>
      <c r="S335" s="219"/>
      <c r="T335" s="220"/>
      <c r="AT335" s="215" t="s">
        <v>185</v>
      </c>
      <c r="AU335" s="215" t="s">
        <v>81</v>
      </c>
      <c r="AV335" s="214" t="s">
        <v>81</v>
      </c>
      <c r="AW335" s="214" t="s">
        <v>36</v>
      </c>
      <c r="AX335" s="214" t="s">
        <v>77</v>
      </c>
      <c r="AY335" s="215" t="s">
        <v>175</v>
      </c>
    </row>
    <row r="336" spans="2:65" s="109" customFormat="1" ht="25.5" customHeight="1">
      <c r="B336" s="110"/>
      <c r="C336" s="229" t="s">
        <v>492</v>
      </c>
      <c r="D336" s="229" t="s">
        <v>287</v>
      </c>
      <c r="E336" s="230" t="s">
        <v>1086</v>
      </c>
      <c r="F336" s="231" t="s">
        <v>1087</v>
      </c>
      <c r="G336" s="232" t="s">
        <v>199</v>
      </c>
      <c r="H336" s="233">
        <v>1.2</v>
      </c>
      <c r="I336" s="13"/>
      <c r="J336" s="234">
        <f>ROUND(I336*H336,2)</f>
        <v>0</v>
      </c>
      <c r="K336" s="231" t="s">
        <v>200</v>
      </c>
      <c r="L336" s="235"/>
      <c r="M336" s="236" t="s">
        <v>5</v>
      </c>
      <c r="N336" s="237" t="s">
        <v>44</v>
      </c>
      <c r="O336" s="111"/>
      <c r="P336" s="199">
        <f>O336*H336</f>
        <v>0</v>
      </c>
      <c r="Q336" s="199">
        <v>0.27726000000000001</v>
      </c>
      <c r="R336" s="199">
        <f>Q336*H336</f>
        <v>0.33271200000000001</v>
      </c>
      <c r="S336" s="199">
        <v>0</v>
      </c>
      <c r="T336" s="200">
        <f>S336*H336</f>
        <v>0</v>
      </c>
      <c r="AR336" s="99" t="s">
        <v>225</v>
      </c>
      <c r="AT336" s="99" t="s">
        <v>287</v>
      </c>
      <c r="AU336" s="99" t="s">
        <v>81</v>
      </c>
      <c r="AY336" s="99" t="s">
        <v>175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99" t="s">
        <v>77</v>
      </c>
      <c r="BK336" s="201">
        <f>ROUND(I336*H336,2)</f>
        <v>0</v>
      </c>
      <c r="BL336" s="99" t="s">
        <v>113</v>
      </c>
      <c r="BM336" s="99" t="s">
        <v>1990</v>
      </c>
    </row>
    <row r="337" spans="2:65" s="214" customFormat="1">
      <c r="B337" s="213"/>
      <c r="D337" s="202" t="s">
        <v>185</v>
      </c>
      <c r="E337" s="215" t="s">
        <v>5</v>
      </c>
      <c r="F337" s="216" t="s">
        <v>1089</v>
      </c>
      <c r="H337" s="217">
        <v>1.2</v>
      </c>
      <c r="I337" s="11"/>
      <c r="L337" s="213"/>
      <c r="M337" s="218"/>
      <c r="N337" s="219"/>
      <c r="O337" s="219"/>
      <c r="P337" s="219"/>
      <c r="Q337" s="219"/>
      <c r="R337" s="219"/>
      <c r="S337" s="219"/>
      <c r="T337" s="220"/>
      <c r="AT337" s="215" t="s">
        <v>185</v>
      </c>
      <c r="AU337" s="215" t="s">
        <v>81</v>
      </c>
      <c r="AV337" s="214" t="s">
        <v>81</v>
      </c>
      <c r="AW337" s="214" t="s">
        <v>36</v>
      </c>
      <c r="AX337" s="214" t="s">
        <v>77</v>
      </c>
      <c r="AY337" s="215" t="s">
        <v>175</v>
      </c>
    </row>
    <row r="338" spans="2:65" s="109" customFormat="1" ht="25.5" customHeight="1">
      <c r="B338" s="110"/>
      <c r="C338" s="229" t="s">
        <v>496</v>
      </c>
      <c r="D338" s="229" t="s">
        <v>287</v>
      </c>
      <c r="E338" s="230" t="s">
        <v>1090</v>
      </c>
      <c r="F338" s="231" t="s">
        <v>1091</v>
      </c>
      <c r="G338" s="232" t="s">
        <v>199</v>
      </c>
      <c r="H338" s="233">
        <v>1.2</v>
      </c>
      <c r="I338" s="13"/>
      <c r="J338" s="234">
        <f>ROUND(I338*H338,2)</f>
        <v>0</v>
      </c>
      <c r="K338" s="231" t="s">
        <v>200</v>
      </c>
      <c r="L338" s="235"/>
      <c r="M338" s="236" t="s">
        <v>5</v>
      </c>
      <c r="N338" s="237" t="s">
        <v>44</v>
      </c>
      <c r="O338" s="111"/>
      <c r="P338" s="199">
        <f>O338*H338</f>
        <v>0</v>
      </c>
      <c r="Q338" s="199">
        <v>0.21728</v>
      </c>
      <c r="R338" s="199">
        <f>Q338*H338</f>
        <v>0.26073599999999997</v>
      </c>
      <c r="S338" s="199">
        <v>0</v>
      </c>
      <c r="T338" s="200">
        <f>S338*H338</f>
        <v>0</v>
      </c>
      <c r="AR338" s="99" t="s">
        <v>225</v>
      </c>
      <c r="AT338" s="99" t="s">
        <v>287</v>
      </c>
      <c r="AU338" s="99" t="s">
        <v>81</v>
      </c>
      <c r="AY338" s="99" t="s">
        <v>175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99" t="s">
        <v>77</v>
      </c>
      <c r="BK338" s="201">
        <f>ROUND(I338*H338,2)</f>
        <v>0</v>
      </c>
      <c r="BL338" s="99" t="s">
        <v>113</v>
      </c>
      <c r="BM338" s="99" t="s">
        <v>1991</v>
      </c>
    </row>
    <row r="339" spans="2:65" s="214" customFormat="1">
      <c r="B339" s="213"/>
      <c r="D339" s="202" t="s">
        <v>185</v>
      </c>
      <c r="E339" s="215" t="s">
        <v>5</v>
      </c>
      <c r="F339" s="216" t="s">
        <v>1089</v>
      </c>
      <c r="H339" s="217">
        <v>1.2</v>
      </c>
      <c r="I339" s="11"/>
      <c r="L339" s="213"/>
      <c r="M339" s="218"/>
      <c r="N339" s="219"/>
      <c r="O339" s="219"/>
      <c r="P339" s="219"/>
      <c r="Q339" s="219"/>
      <c r="R339" s="219"/>
      <c r="S339" s="219"/>
      <c r="T339" s="220"/>
      <c r="AT339" s="215" t="s">
        <v>185</v>
      </c>
      <c r="AU339" s="215" t="s">
        <v>81</v>
      </c>
      <c r="AV339" s="214" t="s">
        <v>81</v>
      </c>
      <c r="AW339" s="214" t="s">
        <v>36</v>
      </c>
      <c r="AX339" s="214" t="s">
        <v>77</v>
      </c>
      <c r="AY339" s="215" t="s">
        <v>175</v>
      </c>
    </row>
    <row r="340" spans="2:65" s="109" customFormat="1" ht="25.5" customHeight="1">
      <c r="B340" s="110"/>
      <c r="C340" s="191" t="s">
        <v>500</v>
      </c>
      <c r="D340" s="191" t="s">
        <v>177</v>
      </c>
      <c r="E340" s="192" t="s">
        <v>426</v>
      </c>
      <c r="F340" s="193" t="s">
        <v>427</v>
      </c>
      <c r="G340" s="194" t="s">
        <v>341</v>
      </c>
      <c r="H340" s="195">
        <v>48</v>
      </c>
      <c r="I340" s="9"/>
      <c r="J340" s="196">
        <f>ROUND(I340*H340,2)</f>
        <v>0</v>
      </c>
      <c r="K340" s="193" t="s">
        <v>200</v>
      </c>
      <c r="L340" s="110"/>
      <c r="M340" s="197" t="s">
        <v>5</v>
      </c>
      <c r="N340" s="198" t="s">
        <v>44</v>
      </c>
      <c r="O340" s="111"/>
      <c r="P340" s="199">
        <f>O340*H340</f>
        <v>0</v>
      </c>
      <c r="Q340" s="199">
        <v>6.9999999999999994E-5</v>
      </c>
      <c r="R340" s="199">
        <f>Q340*H340</f>
        <v>3.3599999999999997E-3</v>
      </c>
      <c r="S340" s="199">
        <v>0</v>
      </c>
      <c r="T340" s="200">
        <f>S340*H340</f>
        <v>0</v>
      </c>
      <c r="AR340" s="99" t="s">
        <v>113</v>
      </c>
      <c r="AT340" s="99" t="s">
        <v>177</v>
      </c>
      <c r="AU340" s="99" t="s">
        <v>81</v>
      </c>
      <c r="AY340" s="99" t="s">
        <v>175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99" t="s">
        <v>77</v>
      </c>
      <c r="BK340" s="201">
        <f>ROUND(I340*H340,2)</f>
        <v>0</v>
      </c>
      <c r="BL340" s="99" t="s">
        <v>113</v>
      </c>
      <c r="BM340" s="99" t="s">
        <v>1992</v>
      </c>
    </row>
    <row r="341" spans="2:65" s="214" customFormat="1">
      <c r="B341" s="213"/>
      <c r="D341" s="202" t="s">
        <v>185</v>
      </c>
      <c r="E341" s="215" t="s">
        <v>5</v>
      </c>
      <c r="F341" s="216" t="s">
        <v>1993</v>
      </c>
      <c r="H341" s="217">
        <v>48</v>
      </c>
      <c r="I341" s="11"/>
      <c r="L341" s="213"/>
      <c r="M341" s="218"/>
      <c r="N341" s="219"/>
      <c r="O341" s="219"/>
      <c r="P341" s="219"/>
      <c r="Q341" s="219"/>
      <c r="R341" s="219"/>
      <c r="S341" s="219"/>
      <c r="T341" s="220"/>
      <c r="AT341" s="215" t="s">
        <v>185</v>
      </c>
      <c r="AU341" s="215" t="s">
        <v>81</v>
      </c>
      <c r="AV341" s="214" t="s">
        <v>81</v>
      </c>
      <c r="AW341" s="214" t="s">
        <v>36</v>
      </c>
      <c r="AX341" s="214" t="s">
        <v>77</v>
      </c>
      <c r="AY341" s="215" t="s">
        <v>175</v>
      </c>
    </row>
    <row r="342" spans="2:65" s="109" customFormat="1" ht="16.5" customHeight="1">
      <c r="B342" s="110"/>
      <c r="C342" s="229" t="s">
        <v>504</v>
      </c>
      <c r="D342" s="229" t="s">
        <v>287</v>
      </c>
      <c r="E342" s="230" t="s">
        <v>431</v>
      </c>
      <c r="F342" s="231" t="s">
        <v>432</v>
      </c>
      <c r="G342" s="232" t="s">
        <v>341</v>
      </c>
      <c r="H342" s="233">
        <v>16</v>
      </c>
      <c r="I342" s="13"/>
      <c r="J342" s="234">
        <f t="shared" ref="J342:J348" si="0">ROUND(I342*H342,2)</f>
        <v>0</v>
      </c>
      <c r="K342" s="231" t="s">
        <v>200</v>
      </c>
      <c r="L342" s="235"/>
      <c r="M342" s="236" t="s">
        <v>5</v>
      </c>
      <c r="N342" s="237" t="s">
        <v>44</v>
      </c>
      <c r="O342" s="111"/>
      <c r="P342" s="199">
        <f t="shared" ref="P342:P348" si="1">O342*H342</f>
        <v>0</v>
      </c>
      <c r="Q342" s="199">
        <v>0.01</v>
      </c>
      <c r="R342" s="199">
        <f t="shared" ref="R342:R348" si="2">Q342*H342</f>
        <v>0.16</v>
      </c>
      <c r="S342" s="199">
        <v>0</v>
      </c>
      <c r="T342" s="200">
        <f t="shared" ref="T342:T348" si="3">S342*H342</f>
        <v>0</v>
      </c>
      <c r="AR342" s="99" t="s">
        <v>225</v>
      </c>
      <c r="AT342" s="99" t="s">
        <v>287</v>
      </c>
      <c r="AU342" s="99" t="s">
        <v>81</v>
      </c>
      <c r="AY342" s="99" t="s">
        <v>175</v>
      </c>
      <c r="BE342" s="201">
        <f t="shared" ref="BE342:BE348" si="4">IF(N342="základní",J342,0)</f>
        <v>0</v>
      </c>
      <c r="BF342" s="201">
        <f t="shared" ref="BF342:BF348" si="5">IF(N342="snížená",J342,0)</f>
        <v>0</v>
      </c>
      <c r="BG342" s="201">
        <f t="shared" ref="BG342:BG348" si="6">IF(N342="zákl. přenesená",J342,0)</f>
        <v>0</v>
      </c>
      <c r="BH342" s="201">
        <f t="shared" ref="BH342:BH348" si="7">IF(N342="sníž. přenesená",J342,0)</f>
        <v>0</v>
      </c>
      <c r="BI342" s="201">
        <f t="shared" ref="BI342:BI348" si="8">IF(N342="nulová",J342,0)</f>
        <v>0</v>
      </c>
      <c r="BJ342" s="99" t="s">
        <v>77</v>
      </c>
      <c r="BK342" s="201">
        <f t="shared" ref="BK342:BK348" si="9">ROUND(I342*H342,2)</f>
        <v>0</v>
      </c>
      <c r="BL342" s="99" t="s">
        <v>113</v>
      </c>
      <c r="BM342" s="99" t="s">
        <v>1994</v>
      </c>
    </row>
    <row r="343" spans="2:65" s="109" customFormat="1" ht="16.5" customHeight="1">
      <c r="B343" s="110"/>
      <c r="C343" s="229" t="s">
        <v>508</v>
      </c>
      <c r="D343" s="229" t="s">
        <v>287</v>
      </c>
      <c r="E343" s="230" t="s">
        <v>435</v>
      </c>
      <c r="F343" s="231" t="s">
        <v>436</v>
      </c>
      <c r="G343" s="232" t="s">
        <v>341</v>
      </c>
      <c r="H343" s="233">
        <v>16</v>
      </c>
      <c r="I343" s="13"/>
      <c r="J343" s="234">
        <f t="shared" si="0"/>
        <v>0</v>
      </c>
      <c r="K343" s="231" t="s">
        <v>200</v>
      </c>
      <c r="L343" s="235"/>
      <c r="M343" s="236" t="s">
        <v>5</v>
      </c>
      <c r="N343" s="237" t="s">
        <v>44</v>
      </c>
      <c r="O343" s="111"/>
      <c r="P343" s="199">
        <f t="shared" si="1"/>
        <v>0</v>
      </c>
      <c r="Q343" s="199">
        <v>0.01</v>
      </c>
      <c r="R343" s="199">
        <f t="shared" si="2"/>
        <v>0.16</v>
      </c>
      <c r="S343" s="199">
        <v>0</v>
      </c>
      <c r="T343" s="200">
        <f t="shared" si="3"/>
        <v>0</v>
      </c>
      <c r="AR343" s="99" t="s">
        <v>225</v>
      </c>
      <c r="AT343" s="99" t="s">
        <v>287</v>
      </c>
      <c r="AU343" s="99" t="s">
        <v>81</v>
      </c>
      <c r="AY343" s="99" t="s">
        <v>175</v>
      </c>
      <c r="BE343" s="201">
        <f t="shared" si="4"/>
        <v>0</v>
      </c>
      <c r="BF343" s="201">
        <f t="shared" si="5"/>
        <v>0</v>
      </c>
      <c r="BG343" s="201">
        <f t="shared" si="6"/>
        <v>0</v>
      </c>
      <c r="BH343" s="201">
        <f t="shared" si="7"/>
        <v>0</v>
      </c>
      <c r="BI343" s="201">
        <f t="shared" si="8"/>
        <v>0</v>
      </c>
      <c r="BJ343" s="99" t="s">
        <v>77</v>
      </c>
      <c r="BK343" s="201">
        <f t="shared" si="9"/>
        <v>0</v>
      </c>
      <c r="BL343" s="99" t="s">
        <v>113</v>
      </c>
      <c r="BM343" s="99" t="s">
        <v>1995</v>
      </c>
    </row>
    <row r="344" spans="2:65" s="109" customFormat="1" ht="16.5" customHeight="1">
      <c r="B344" s="110"/>
      <c r="C344" s="229" t="s">
        <v>513</v>
      </c>
      <c r="D344" s="229" t="s">
        <v>287</v>
      </c>
      <c r="E344" s="230" t="s">
        <v>439</v>
      </c>
      <c r="F344" s="231" t="s">
        <v>440</v>
      </c>
      <c r="G344" s="232" t="s">
        <v>341</v>
      </c>
      <c r="H344" s="233">
        <v>16</v>
      </c>
      <c r="I344" s="13"/>
      <c r="J344" s="234">
        <f t="shared" si="0"/>
        <v>0</v>
      </c>
      <c r="K344" s="231" t="s">
        <v>200</v>
      </c>
      <c r="L344" s="235"/>
      <c r="M344" s="236" t="s">
        <v>5</v>
      </c>
      <c r="N344" s="237" t="s">
        <v>44</v>
      </c>
      <c r="O344" s="111"/>
      <c r="P344" s="199">
        <f t="shared" si="1"/>
        <v>0</v>
      </c>
      <c r="Q344" s="199">
        <v>3.0000000000000001E-3</v>
      </c>
      <c r="R344" s="199">
        <f t="shared" si="2"/>
        <v>4.8000000000000001E-2</v>
      </c>
      <c r="S344" s="199">
        <v>0</v>
      </c>
      <c r="T344" s="200">
        <f t="shared" si="3"/>
        <v>0</v>
      </c>
      <c r="AR344" s="99" t="s">
        <v>225</v>
      </c>
      <c r="AT344" s="99" t="s">
        <v>287</v>
      </c>
      <c r="AU344" s="99" t="s">
        <v>81</v>
      </c>
      <c r="AY344" s="99" t="s">
        <v>175</v>
      </c>
      <c r="BE344" s="201">
        <f t="shared" si="4"/>
        <v>0</v>
      </c>
      <c r="BF344" s="201">
        <f t="shared" si="5"/>
        <v>0</v>
      </c>
      <c r="BG344" s="201">
        <f t="shared" si="6"/>
        <v>0</v>
      </c>
      <c r="BH344" s="201">
        <f t="shared" si="7"/>
        <v>0</v>
      </c>
      <c r="BI344" s="201">
        <f t="shared" si="8"/>
        <v>0</v>
      </c>
      <c r="BJ344" s="99" t="s">
        <v>77</v>
      </c>
      <c r="BK344" s="201">
        <f t="shared" si="9"/>
        <v>0</v>
      </c>
      <c r="BL344" s="99" t="s">
        <v>113</v>
      </c>
      <c r="BM344" s="99" t="s">
        <v>1996</v>
      </c>
    </row>
    <row r="345" spans="2:65" s="109" customFormat="1" ht="25.5" customHeight="1">
      <c r="B345" s="110"/>
      <c r="C345" s="191" t="s">
        <v>518</v>
      </c>
      <c r="D345" s="191" t="s">
        <v>177</v>
      </c>
      <c r="E345" s="192" t="s">
        <v>1098</v>
      </c>
      <c r="F345" s="193" t="s">
        <v>1099</v>
      </c>
      <c r="G345" s="194" t="s">
        <v>341</v>
      </c>
      <c r="H345" s="195">
        <v>15</v>
      </c>
      <c r="I345" s="9"/>
      <c r="J345" s="196">
        <f t="shared" si="0"/>
        <v>0</v>
      </c>
      <c r="K345" s="193" t="s">
        <v>200</v>
      </c>
      <c r="L345" s="110"/>
      <c r="M345" s="197" t="s">
        <v>5</v>
      </c>
      <c r="N345" s="198" t="s">
        <v>44</v>
      </c>
      <c r="O345" s="111"/>
      <c r="P345" s="199">
        <f t="shared" si="1"/>
        <v>0</v>
      </c>
      <c r="Q345" s="199">
        <v>0</v>
      </c>
      <c r="R345" s="199">
        <f t="shared" si="2"/>
        <v>0</v>
      </c>
      <c r="S345" s="199">
        <v>0</v>
      </c>
      <c r="T345" s="200">
        <f t="shared" si="3"/>
        <v>0</v>
      </c>
      <c r="AR345" s="99" t="s">
        <v>113</v>
      </c>
      <c r="AT345" s="99" t="s">
        <v>177</v>
      </c>
      <c r="AU345" s="99" t="s">
        <v>81</v>
      </c>
      <c r="AY345" s="99" t="s">
        <v>175</v>
      </c>
      <c r="BE345" s="201">
        <f t="shared" si="4"/>
        <v>0</v>
      </c>
      <c r="BF345" s="201">
        <f t="shared" si="5"/>
        <v>0</v>
      </c>
      <c r="BG345" s="201">
        <f t="shared" si="6"/>
        <v>0</v>
      </c>
      <c r="BH345" s="201">
        <f t="shared" si="7"/>
        <v>0</v>
      </c>
      <c r="BI345" s="201">
        <f t="shared" si="8"/>
        <v>0</v>
      </c>
      <c r="BJ345" s="99" t="s">
        <v>77</v>
      </c>
      <c r="BK345" s="201">
        <f t="shared" si="9"/>
        <v>0</v>
      </c>
      <c r="BL345" s="99" t="s">
        <v>113</v>
      </c>
      <c r="BM345" s="99" t="s">
        <v>1997</v>
      </c>
    </row>
    <row r="346" spans="2:65" s="109" customFormat="1" ht="16.5" customHeight="1">
      <c r="B346" s="110"/>
      <c r="C346" s="229" t="s">
        <v>523</v>
      </c>
      <c r="D346" s="229" t="s">
        <v>287</v>
      </c>
      <c r="E346" s="230" t="s">
        <v>1101</v>
      </c>
      <c r="F346" s="231" t="s">
        <v>1102</v>
      </c>
      <c r="G346" s="232" t="s">
        <v>341</v>
      </c>
      <c r="H346" s="233">
        <v>15</v>
      </c>
      <c r="I346" s="13"/>
      <c r="J346" s="234">
        <f t="shared" si="0"/>
        <v>0</v>
      </c>
      <c r="K346" s="231" t="s">
        <v>5</v>
      </c>
      <c r="L346" s="235"/>
      <c r="M346" s="236" t="s">
        <v>5</v>
      </c>
      <c r="N346" s="237" t="s">
        <v>44</v>
      </c>
      <c r="O346" s="111"/>
      <c r="P346" s="199">
        <f t="shared" si="1"/>
        <v>0</v>
      </c>
      <c r="Q346" s="199">
        <v>6.4000000000000003E-3</v>
      </c>
      <c r="R346" s="199">
        <f t="shared" si="2"/>
        <v>9.6000000000000002E-2</v>
      </c>
      <c r="S346" s="199">
        <v>0</v>
      </c>
      <c r="T346" s="200">
        <f t="shared" si="3"/>
        <v>0</v>
      </c>
      <c r="AR346" s="99" t="s">
        <v>225</v>
      </c>
      <c r="AT346" s="99" t="s">
        <v>287</v>
      </c>
      <c r="AU346" s="99" t="s">
        <v>81</v>
      </c>
      <c r="AY346" s="99" t="s">
        <v>175</v>
      </c>
      <c r="BE346" s="201">
        <f t="shared" si="4"/>
        <v>0</v>
      </c>
      <c r="BF346" s="201">
        <f t="shared" si="5"/>
        <v>0</v>
      </c>
      <c r="BG346" s="201">
        <f t="shared" si="6"/>
        <v>0</v>
      </c>
      <c r="BH346" s="201">
        <f t="shared" si="7"/>
        <v>0</v>
      </c>
      <c r="BI346" s="201">
        <f t="shared" si="8"/>
        <v>0</v>
      </c>
      <c r="BJ346" s="99" t="s">
        <v>77</v>
      </c>
      <c r="BK346" s="201">
        <f t="shared" si="9"/>
        <v>0</v>
      </c>
      <c r="BL346" s="99" t="s">
        <v>113</v>
      </c>
      <c r="BM346" s="99" t="s">
        <v>1998</v>
      </c>
    </row>
    <row r="347" spans="2:65" s="109" customFormat="1" ht="16.5" customHeight="1">
      <c r="B347" s="110"/>
      <c r="C347" s="191" t="s">
        <v>529</v>
      </c>
      <c r="D347" s="191" t="s">
        <v>177</v>
      </c>
      <c r="E347" s="192" t="s">
        <v>1104</v>
      </c>
      <c r="F347" s="193" t="s">
        <v>1105</v>
      </c>
      <c r="G347" s="194" t="s">
        <v>466</v>
      </c>
      <c r="H347" s="195">
        <v>2</v>
      </c>
      <c r="I347" s="9"/>
      <c r="J347" s="196">
        <f t="shared" si="0"/>
        <v>0</v>
      </c>
      <c r="K347" s="193" t="s">
        <v>200</v>
      </c>
      <c r="L347" s="110"/>
      <c r="M347" s="197" t="s">
        <v>5</v>
      </c>
      <c r="N347" s="198" t="s">
        <v>44</v>
      </c>
      <c r="O347" s="111"/>
      <c r="P347" s="199">
        <f t="shared" si="1"/>
        <v>0</v>
      </c>
      <c r="Q347" s="199">
        <v>5.0000000000000001E-4</v>
      </c>
      <c r="R347" s="199">
        <f t="shared" si="2"/>
        <v>1E-3</v>
      </c>
      <c r="S347" s="199">
        <v>0</v>
      </c>
      <c r="T347" s="200">
        <f t="shared" si="3"/>
        <v>0</v>
      </c>
      <c r="AR347" s="99" t="s">
        <v>113</v>
      </c>
      <c r="AT347" s="99" t="s">
        <v>177</v>
      </c>
      <c r="AU347" s="99" t="s">
        <v>81</v>
      </c>
      <c r="AY347" s="99" t="s">
        <v>175</v>
      </c>
      <c r="BE347" s="201">
        <f t="shared" si="4"/>
        <v>0</v>
      </c>
      <c r="BF347" s="201">
        <f t="shared" si="5"/>
        <v>0</v>
      </c>
      <c r="BG347" s="201">
        <f t="shared" si="6"/>
        <v>0</v>
      </c>
      <c r="BH347" s="201">
        <f t="shared" si="7"/>
        <v>0</v>
      </c>
      <c r="BI347" s="201">
        <f t="shared" si="8"/>
        <v>0</v>
      </c>
      <c r="BJ347" s="99" t="s">
        <v>77</v>
      </c>
      <c r="BK347" s="201">
        <f t="shared" si="9"/>
        <v>0</v>
      </c>
      <c r="BL347" s="99" t="s">
        <v>113</v>
      </c>
      <c r="BM347" s="99" t="s">
        <v>1999</v>
      </c>
    </row>
    <row r="348" spans="2:65" s="109" customFormat="1" ht="25.5" customHeight="1">
      <c r="B348" s="110"/>
      <c r="C348" s="191" t="s">
        <v>535</v>
      </c>
      <c r="D348" s="191" t="s">
        <v>177</v>
      </c>
      <c r="E348" s="192" t="s">
        <v>2000</v>
      </c>
      <c r="F348" s="193" t="s">
        <v>2001</v>
      </c>
      <c r="G348" s="194" t="s">
        <v>222</v>
      </c>
      <c r="H348" s="195">
        <v>0.19600000000000001</v>
      </c>
      <c r="I348" s="9"/>
      <c r="J348" s="196">
        <f t="shared" si="0"/>
        <v>0</v>
      </c>
      <c r="K348" s="193" t="s">
        <v>5</v>
      </c>
      <c r="L348" s="110"/>
      <c r="M348" s="197" t="s">
        <v>5</v>
      </c>
      <c r="N348" s="198" t="s">
        <v>44</v>
      </c>
      <c r="O348" s="111"/>
      <c r="P348" s="199">
        <f t="shared" si="1"/>
        <v>0</v>
      </c>
      <c r="Q348" s="199">
        <v>0</v>
      </c>
      <c r="R348" s="199">
        <f t="shared" si="2"/>
        <v>0</v>
      </c>
      <c r="S348" s="199">
        <v>0</v>
      </c>
      <c r="T348" s="200">
        <f t="shared" si="3"/>
        <v>0</v>
      </c>
      <c r="AR348" s="99" t="s">
        <v>113</v>
      </c>
      <c r="AT348" s="99" t="s">
        <v>177</v>
      </c>
      <c r="AU348" s="99" t="s">
        <v>81</v>
      </c>
      <c r="AY348" s="99" t="s">
        <v>175</v>
      </c>
      <c r="BE348" s="201">
        <f t="shared" si="4"/>
        <v>0</v>
      </c>
      <c r="BF348" s="201">
        <f t="shared" si="5"/>
        <v>0</v>
      </c>
      <c r="BG348" s="201">
        <f t="shared" si="6"/>
        <v>0</v>
      </c>
      <c r="BH348" s="201">
        <f t="shared" si="7"/>
        <v>0</v>
      </c>
      <c r="BI348" s="201">
        <f t="shared" si="8"/>
        <v>0</v>
      </c>
      <c r="BJ348" s="99" t="s">
        <v>77</v>
      </c>
      <c r="BK348" s="201">
        <f t="shared" si="9"/>
        <v>0</v>
      </c>
      <c r="BL348" s="99" t="s">
        <v>113</v>
      </c>
      <c r="BM348" s="99" t="s">
        <v>2002</v>
      </c>
    </row>
    <row r="349" spans="2:65" s="207" customFormat="1">
      <c r="B349" s="206"/>
      <c r="D349" s="202" t="s">
        <v>185</v>
      </c>
      <c r="E349" s="208" t="s">
        <v>5</v>
      </c>
      <c r="F349" s="209" t="s">
        <v>2003</v>
      </c>
      <c r="H349" s="208" t="s">
        <v>5</v>
      </c>
      <c r="I349" s="10"/>
      <c r="L349" s="206"/>
      <c r="M349" s="210"/>
      <c r="N349" s="211"/>
      <c r="O349" s="211"/>
      <c r="P349" s="211"/>
      <c r="Q349" s="211"/>
      <c r="R349" s="211"/>
      <c r="S349" s="211"/>
      <c r="T349" s="212"/>
      <c r="AT349" s="208" t="s">
        <v>185</v>
      </c>
      <c r="AU349" s="208" t="s">
        <v>81</v>
      </c>
      <c r="AV349" s="207" t="s">
        <v>77</v>
      </c>
      <c r="AW349" s="207" t="s">
        <v>36</v>
      </c>
      <c r="AX349" s="207" t="s">
        <v>73</v>
      </c>
      <c r="AY349" s="208" t="s">
        <v>175</v>
      </c>
    </row>
    <row r="350" spans="2:65" s="214" customFormat="1">
      <c r="B350" s="213"/>
      <c r="D350" s="202" t="s">
        <v>185</v>
      </c>
      <c r="E350" s="215" t="s">
        <v>5</v>
      </c>
      <c r="F350" s="216" t="s">
        <v>2004</v>
      </c>
      <c r="H350" s="217">
        <v>0.19600000000000001</v>
      </c>
      <c r="I350" s="11"/>
      <c r="L350" s="213"/>
      <c r="M350" s="218"/>
      <c r="N350" s="219"/>
      <c r="O350" s="219"/>
      <c r="P350" s="219"/>
      <c r="Q350" s="219"/>
      <c r="R350" s="219"/>
      <c r="S350" s="219"/>
      <c r="T350" s="220"/>
      <c r="AT350" s="215" t="s">
        <v>185</v>
      </c>
      <c r="AU350" s="215" t="s">
        <v>81</v>
      </c>
      <c r="AV350" s="214" t="s">
        <v>81</v>
      </c>
      <c r="AW350" s="214" t="s">
        <v>36</v>
      </c>
      <c r="AX350" s="214" t="s">
        <v>77</v>
      </c>
      <c r="AY350" s="215" t="s">
        <v>175</v>
      </c>
    </row>
    <row r="351" spans="2:65" s="109" customFormat="1" ht="25.5" customHeight="1">
      <c r="B351" s="110"/>
      <c r="C351" s="191" t="s">
        <v>539</v>
      </c>
      <c r="D351" s="191" t="s">
        <v>177</v>
      </c>
      <c r="E351" s="192" t="s">
        <v>2005</v>
      </c>
      <c r="F351" s="193" t="s">
        <v>2006</v>
      </c>
      <c r="G351" s="194" t="s">
        <v>222</v>
      </c>
      <c r="H351" s="195">
        <v>0.19600000000000001</v>
      </c>
      <c r="I351" s="9"/>
      <c r="J351" s="196">
        <f>ROUND(I351*H351,2)</f>
        <v>0</v>
      </c>
      <c r="K351" s="193" t="s">
        <v>200</v>
      </c>
      <c r="L351" s="110"/>
      <c r="M351" s="197" t="s">
        <v>5</v>
      </c>
      <c r="N351" s="198" t="s">
        <v>44</v>
      </c>
      <c r="O351" s="111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AR351" s="99" t="s">
        <v>113</v>
      </c>
      <c r="AT351" s="99" t="s">
        <v>177</v>
      </c>
      <c r="AU351" s="99" t="s">
        <v>81</v>
      </c>
      <c r="AY351" s="99" t="s">
        <v>175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99" t="s">
        <v>77</v>
      </c>
      <c r="BK351" s="201">
        <f>ROUND(I351*H351,2)</f>
        <v>0</v>
      </c>
      <c r="BL351" s="99" t="s">
        <v>113</v>
      </c>
      <c r="BM351" s="99" t="s">
        <v>2007</v>
      </c>
    </row>
    <row r="352" spans="2:65" s="109" customFormat="1" ht="25.5" customHeight="1">
      <c r="B352" s="110"/>
      <c r="C352" s="191" t="s">
        <v>543</v>
      </c>
      <c r="D352" s="191" t="s">
        <v>177</v>
      </c>
      <c r="E352" s="192" t="s">
        <v>2008</v>
      </c>
      <c r="F352" s="193" t="s">
        <v>2009</v>
      </c>
      <c r="G352" s="194" t="s">
        <v>222</v>
      </c>
      <c r="H352" s="195">
        <v>0.26500000000000001</v>
      </c>
      <c r="I352" s="9"/>
      <c r="J352" s="196">
        <f>ROUND(I352*H352,2)</f>
        <v>0</v>
      </c>
      <c r="K352" s="193" t="s">
        <v>5</v>
      </c>
      <c r="L352" s="110"/>
      <c r="M352" s="197" t="s">
        <v>5</v>
      </c>
      <c r="N352" s="198" t="s">
        <v>44</v>
      </c>
      <c r="O352" s="111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AR352" s="99" t="s">
        <v>113</v>
      </c>
      <c r="AT352" s="99" t="s">
        <v>177</v>
      </c>
      <c r="AU352" s="99" t="s">
        <v>81</v>
      </c>
      <c r="AY352" s="99" t="s">
        <v>175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99" t="s">
        <v>77</v>
      </c>
      <c r="BK352" s="201">
        <f>ROUND(I352*H352,2)</f>
        <v>0</v>
      </c>
      <c r="BL352" s="99" t="s">
        <v>113</v>
      </c>
      <c r="BM352" s="99" t="s">
        <v>2010</v>
      </c>
    </row>
    <row r="353" spans="2:65" s="207" customFormat="1">
      <c r="B353" s="206"/>
      <c r="D353" s="202" t="s">
        <v>185</v>
      </c>
      <c r="E353" s="208" t="s">
        <v>5</v>
      </c>
      <c r="F353" s="209" t="s">
        <v>2003</v>
      </c>
      <c r="H353" s="208" t="s">
        <v>5</v>
      </c>
      <c r="I353" s="10"/>
      <c r="L353" s="206"/>
      <c r="M353" s="210"/>
      <c r="N353" s="211"/>
      <c r="O353" s="211"/>
      <c r="P353" s="211"/>
      <c r="Q353" s="211"/>
      <c r="R353" s="211"/>
      <c r="S353" s="211"/>
      <c r="T353" s="212"/>
      <c r="AT353" s="208" t="s">
        <v>185</v>
      </c>
      <c r="AU353" s="208" t="s">
        <v>81</v>
      </c>
      <c r="AV353" s="207" t="s">
        <v>77</v>
      </c>
      <c r="AW353" s="207" t="s">
        <v>36</v>
      </c>
      <c r="AX353" s="207" t="s">
        <v>73</v>
      </c>
      <c r="AY353" s="208" t="s">
        <v>175</v>
      </c>
    </row>
    <row r="354" spans="2:65" s="214" customFormat="1">
      <c r="B354" s="213"/>
      <c r="D354" s="202" t="s">
        <v>185</v>
      </c>
      <c r="E354" s="215" t="s">
        <v>5</v>
      </c>
      <c r="F354" s="216" t="s">
        <v>2011</v>
      </c>
      <c r="H354" s="217">
        <v>0.3</v>
      </c>
      <c r="I354" s="11"/>
      <c r="L354" s="213"/>
      <c r="M354" s="218"/>
      <c r="N354" s="219"/>
      <c r="O354" s="219"/>
      <c r="P354" s="219"/>
      <c r="Q354" s="219"/>
      <c r="R354" s="219"/>
      <c r="S354" s="219"/>
      <c r="T354" s="220"/>
      <c r="AT354" s="215" t="s">
        <v>185</v>
      </c>
      <c r="AU354" s="215" t="s">
        <v>81</v>
      </c>
      <c r="AV354" s="214" t="s">
        <v>81</v>
      </c>
      <c r="AW354" s="214" t="s">
        <v>36</v>
      </c>
      <c r="AX354" s="214" t="s">
        <v>73</v>
      </c>
      <c r="AY354" s="215" t="s">
        <v>175</v>
      </c>
    </row>
    <row r="355" spans="2:65" s="214" customFormat="1">
      <c r="B355" s="213"/>
      <c r="D355" s="202" t="s">
        <v>185</v>
      </c>
      <c r="E355" s="215" t="s">
        <v>5</v>
      </c>
      <c r="F355" s="216" t="s">
        <v>2012</v>
      </c>
      <c r="H355" s="217">
        <v>-3.5000000000000003E-2</v>
      </c>
      <c r="I355" s="11"/>
      <c r="L355" s="213"/>
      <c r="M355" s="218"/>
      <c r="N355" s="219"/>
      <c r="O355" s="219"/>
      <c r="P355" s="219"/>
      <c r="Q355" s="219"/>
      <c r="R355" s="219"/>
      <c r="S355" s="219"/>
      <c r="T355" s="220"/>
      <c r="AT355" s="215" t="s">
        <v>185</v>
      </c>
      <c r="AU355" s="215" t="s">
        <v>81</v>
      </c>
      <c r="AV355" s="214" t="s">
        <v>81</v>
      </c>
      <c r="AW355" s="214" t="s">
        <v>36</v>
      </c>
      <c r="AX355" s="214" t="s">
        <v>73</v>
      </c>
      <c r="AY355" s="215" t="s">
        <v>175</v>
      </c>
    </row>
    <row r="356" spans="2:65" s="222" customFormat="1">
      <c r="B356" s="221"/>
      <c r="D356" s="202" t="s">
        <v>185</v>
      </c>
      <c r="E356" s="223" t="s">
        <v>5</v>
      </c>
      <c r="F356" s="224" t="s">
        <v>196</v>
      </c>
      <c r="H356" s="225">
        <v>0.26500000000000001</v>
      </c>
      <c r="I356" s="12"/>
      <c r="L356" s="221"/>
      <c r="M356" s="226"/>
      <c r="N356" s="227"/>
      <c r="O356" s="227"/>
      <c r="P356" s="227"/>
      <c r="Q356" s="227"/>
      <c r="R356" s="227"/>
      <c r="S356" s="227"/>
      <c r="T356" s="228"/>
      <c r="AT356" s="223" t="s">
        <v>185</v>
      </c>
      <c r="AU356" s="223" t="s">
        <v>81</v>
      </c>
      <c r="AV356" s="222" t="s">
        <v>113</v>
      </c>
      <c r="AW356" s="222" t="s">
        <v>36</v>
      </c>
      <c r="AX356" s="222" t="s">
        <v>77</v>
      </c>
      <c r="AY356" s="223" t="s">
        <v>175</v>
      </c>
    </row>
    <row r="357" spans="2:65" s="109" customFormat="1" ht="38.25" customHeight="1">
      <c r="B357" s="110"/>
      <c r="C357" s="191" t="s">
        <v>549</v>
      </c>
      <c r="D357" s="191" t="s">
        <v>177</v>
      </c>
      <c r="E357" s="192" t="s">
        <v>2013</v>
      </c>
      <c r="F357" s="193" t="s">
        <v>2014</v>
      </c>
      <c r="G357" s="194" t="s">
        <v>222</v>
      </c>
      <c r="H357" s="195">
        <v>0.96</v>
      </c>
      <c r="I357" s="9"/>
      <c r="J357" s="196">
        <f>ROUND(I357*H357,2)</f>
        <v>0</v>
      </c>
      <c r="K357" s="193" t="s">
        <v>200</v>
      </c>
      <c r="L357" s="110"/>
      <c r="M357" s="197" t="s">
        <v>5</v>
      </c>
      <c r="N357" s="198" t="s">
        <v>44</v>
      </c>
      <c r="O357" s="111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AR357" s="99" t="s">
        <v>113</v>
      </c>
      <c r="AT357" s="99" t="s">
        <v>177</v>
      </c>
      <c r="AU357" s="99" t="s">
        <v>81</v>
      </c>
      <c r="AY357" s="99" t="s">
        <v>175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99" t="s">
        <v>77</v>
      </c>
      <c r="BK357" s="201">
        <f>ROUND(I357*H357,2)</f>
        <v>0</v>
      </c>
      <c r="BL357" s="99" t="s">
        <v>113</v>
      </c>
      <c r="BM357" s="99" t="s">
        <v>2015</v>
      </c>
    </row>
    <row r="358" spans="2:65" s="207" customFormat="1">
      <c r="B358" s="206"/>
      <c r="D358" s="202" t="s">
        <v>185</v>
      </c>
      <c r="E358" s="208" t="s">
        <v>5</v>
      </c>
      <c r="F358" s="209" t="s">
        <v>2003</v>
      </c>
      <c r="H358" s="208" t="s">
        <v>5</v>
      </c>
      <c r="I358" s="10"/>
      <c r="L358" s="206"/>
      <c r="M358" s="210"/>
      <c r="N358" s="211"/>
      <c r="O358" s="211"/>
      <c r="P358" s="211"/>
      <c r="Q358" s="211"/>
      <c r="R358" s="211"/>
      <c r="S358" s="211"/>
      <c r="T358" s="212"/>
      <c r="AT358" s="208" t="s">
        <v>185</v>
      </c>
      <c r="AU358" s="208" t="s">
        <v>81</v>
      </c>
      <c r="AV358" s="207" t="s">
        <v>77</v>
      </c>
      <c r="AW358" s="207" t="s">
        <v>36</v>
      </c>
      <c r="AX358" s="207" t="s">
        <v>73</v>
      </c>
      <c r="AY358" s="208" t="s">
        <v>175</v>
      </c>
    </row>
    <row r="359" spans="2:65" s="214" customFormat="1">
      <c r="B359" s="213"/>
      <c r="D359" s="202" t="s">
        <v>185</v>
      </c>
      <c r="E359" s="215" t="s">
        <v>5</v>
      </c>
      <c r="F359" s="216" t="s">
        <v>2016</v>
      </c>
      <c r="H359" s="217">
        <v>0.4</v>
      </c>
      <c r="I359" s="11"/>
      <c r="L359" s="213"/>
      <c r="M359" s="218"/>
      <c r="N359" s="219"/>
      <c r="O359" s="219"/>
      <c r="P359" s="219"/>
      <c r="Q359" s="219"/>
      <c r="R359" s="219"/>
      <c r="S359" s="219"/>
      <c r="T359" s="220"/>
      <c r="AT359" s="215" t="s">
        <v>185</v>
      </c>
      <c r="AU359" s="215" t="s">
        <v>81</v>
      </c>
      <c r="AV359" s="214" t="s">
        <v>81</v>
      </c>
      <c r="AW359" s="214" t="s">
        <v>36</v>
      </c>
      <c r="AX359" s="214" t="s">
        <v>73</v>
      </c>
      <c r="AY359" s="215" t="s">
        <v>175</v>
      </c>
    </row>
    <row r="360" spans="2:65" s="214" customFormat="1">
      <c r="B360" s="213"/>
      <c r="D360" s="202" t="s">
        <v>185</v>
      </c>
      <c r="E360" s="215" t="s">
        <v>5</v>
      </c>
      <c r="F360" s="216" t="s">
        <v>2017</v>
      </c>
      <c r="H360" s="217">
        <v>0.56000000000000005</v>
      </c>
      <c r="I360" s="11"/>
      <c r="L360" s="213"/>
      <c r="M360" s="218"/>
      <c r="N360" s="219"/>
      <c r="O360" s="219"/>
      <c r="P360" s="219"/>
      <c r="Q360" s="219"/>
      <c r="R360" s="219"/>
      <c r="S360" s="219"/>
      <c r="T360" s="220"/>
      <c r="AT360" s="215" t="s">
        <v>185</v>
      </c>
      <c r="AU360" s="215" t="s">
        <v>81</v>
      </c>
      <c r="AV360" s="214" t="s">
        <v>81</v>
      </c>
      <c r="AW360" s="214" t="s">
        <v>36</v>
      </c>
      <c r="AX360" s="214" t="s">
        <v>73</v>
      </c>
      <c r="AY360" s="215" t="s">
        <v>175</v>
      </c>
    </row>
    <row r="361" spans="2:65" s="222" customFormat="1">
      <c r="B361" s="221"/>
      <c r="D361" s="202" t="s">
        <v>185</v>
      </c>
      <c r="E361" s="223" t="s">
        <v>5</v>
      </c>
      <c r="F361" s="224" t="s">
        <v>196</v>
      </c>
      <c r="H361" s="225">
        <v>0.96</v>
      </c>
      <c r="I361" s="12"/>
      <c r="L361" s="221"/>
      <c r="M361" s="226"/>
      <c r="N361" s="227"/>
      <c r="O361" s="227"/>
      <c r="P361" s="227"/>
      <c r="Q361" s="227"/>
      <c r="R361" s="227"/>
      <c r="S361" s="227"/>
      <c r="T361" s="228"/>
      <c r="AT361" s="223" t="s">
        <v>185</v>
      </c>
      <c r="AU361" s="223" t="s">
        <v>81</v>
      </c>
      <c r="AV361" s="222" t="s">
        <v>113</v>
      </c>
      <c r="AW361" s="222" t="s">
        <v>36</v>
      </c>
      <c r="AX361" s="222" t="s">
        <v>77</v>
      </c>
      <c r="AY361" s="223" t="s">
        <v>175</v>
      </c>
    </row>
    <row r="362" spans="2:65" s="109" customFormat="1" ht="25.5" customHeight="1">
      <c r="B362" s="110"/>
      <c r="C362" s="191" t="s">
        <v>558</v>
      </c>
      <c r="D362" s="191" t="s">
        <v>177</v>
      </c>
      <c r="E362" s="192" t="s">
        <v>1730</v>
      </c>
      <c r="F362" s="193" t="s">
        <v>1731</v>
      </c>
      <c r="G362" s="194" t="s">
        <v>222</v>
      </c>
      <c r="H362" s="195">
        <v>0.96</v>
      </c>
      <c r="I362" s="9"/>
      <c r="J362" s="196">
        <f>ROUND(I362*H362,2)</f>
        <v>0</v>
      </c>
      <c r="K362" s="193" t="s">
        <v>200</v>
      </c>
      <c r="L362" s="110"/>
      <c r="M362" s="197" t="s">
        <v>5</v>
      </c>
      <c r="N362" s="198" t="s">
        <v>44</v>
      </c>
      <c r="O362" s="111"/>
      <c r="P362" s="199">
        <f>O362*H362</f>
        <v>0</v>
      </c>
      <c r="Q362" s="199">
        <v>0</v>
      </c>
      <c r="R362" s="199">
        <f>Q362*H362</f>
        <v>0</v>
      </c>
      <c r="S362" s="199">
        <v>0</v>
      </c>
      <c r="T362" s="200">
        <f>S362*H362</f>
        <v>0</v>
      </c>
      <c r="AR362" s="99" t="s">
        <v>113</v>
      </c>
      <c r="AT362" s="99" t="s">
        <v>177</v>
      </c>
      <c r="AU362" s="99" t="s">
        <v>81</v>
      </c>
      <c r="AY362" s="99" t="s">
        <v>175</v>
      </c>
      <c r="BE362" s="201">
        <f>IF(N362="základní",J362,0)</f>
        <v>0</v>
      </c>
      <c r="BF362" s="201">
        <f>IF(N362="snížená",J362,0)</f>
        <v>0</v>
      </c>
      <c r="BG362" s="201">
        <f>IF(N362="zákl. přenesená",J362,0)</f>
        <v>0</v>
      </c>
      <c r="BH362" s="201">
        <f>IF(N362="sníž. přenesená",J362,0)</f>
        <v>0</v>
      </c>
      <c r="BI362" s="201">
        <f>IF(N362="nulová",J362,0)</f>
        <v>0</v>
      </c>
      <c r="BJ362" s="99" t="s">
        <v>77</v>
      </c>
      <c r="BK362" s="201">
        <f>ROUND(I362*H362,2)</f>
        <v>0</v>
      </c>
      <c r="BL362" s="99" t="s">
        <v>113</v>
      </c>
      <c r="BM362" s="99" t="s">
        <v>2018</v>
      </c>
    </row>
    <row r="363" spans="2:65" s="109" customFormat="1" ht="16.5" customHeight="1">
      <c r="B363" s="110"/>
      <c r="C363" s="191" t="s">
        <v>1658</v>
      </c>
      <c r="D363" s="191" t="s">
        <v>177</v>
      </c>
      <c r="E363" s="192" t="s">
        <v>469</v>
      </c>
      <c r="F363" s="193" t="s">
        <v>470</v>
      </c>
      <c r="G363" s="194" t="s">
        <v>341</v>
      </c>
      <c r="H363" s="195">
        <v>16</v>
      </c>
      <c r="I363" s="9"/>
      <c r="J363" s="196">
        <f>ROUND(I363*H363,2)</f>
        <v>0</v>
      </c>
      <c r="K363" s="193" t="s">
        <v>200</v>
      </c>
      <c r="L363" s="110"/>
      <c r="M363" s="197" t="s">
        <v>5</v>
      </c>
      <c r="N363" s="198" t="s">
        <v>44</v>
      </c>
      <c r="O363" s="111"/>
      <c r="P363" s="199">
        <f>O363*H363</f>
        <v>0</v>
      </c>
      <c r="Q363" s="199">
        <v>9.1800000000000007E-3</v>
      </c>
      <c r="R363" s="199">
        <f>Q363*H363</f>
        <v>0.14688000000000001</v>
      </c>
      <c r="S363" s="199">
        <v>0</v>
      </c>
      <c r="T363" s="200">
        <f>S363*H363</f>
        <v>0</v>
      </c>
      <c r="AR363" s="99" t="s">
        <v>113</v>
      </c>
      <c r="AT363" s="99" t="s">
        <v>177</v>
      </c>
      <c r="AU363" s="99" t="s">
        <v>81</v>
      </c>
      <c r="AY363" s="99" t="s">
        <v>175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99" t="s">
        <v>77</v>
      </c>
      <c r="BK363" s="201">
        <f>ROUND(I363*H363,2)</f>
        <v>0</v>
      </c>
      <c r="BL363" s="99" t="s">
        <v>113</v>
      </c>
      <c r="BM363" s="99" t="s">
        <v>2019</v>
      </c>
    </row>
    <row r="364" spans="2:65" s="207" customFormat="1">
      <c r="B364" s="206"/>
      <c r="D364" s="202" t="s">
        <v>185</v>
      </c>
      <c r="E364" s="208" t="s">
        <v>5</v>
      </c>
      <c r="F364" s="209" t="s">
        <v>343</v>
      </c>
      <c r="H364" s="208" t="s">
        <v>5</v>
      </c>
      <c r="I364" s="10"/>
      <c r="L364" s="206"/>
      <c r="M364" s="210"/>
      <c r="N364" s="211"/>
      <c r="O364" s="211"/>
      <c r="P364" s="211"/>
      <c r="Q364" s="211"/>
      <c r="R364" s="211"/>
      <c r="S364" s="211"/>
      <c r="T364" s="212"/>
      <c r="AT364" s="208" t="s">
        <v>185</v>
      </c>
      <c r="AU364" s="208" t="s">
        <v>81</v>
      </c>
      <c r="AV364" s="207" t="s">
        <v>77</v>
      </c>
      <c r="AW364" s="207" t="s">
        <v>36</v>
      </c>
      <c r="AX364" s="207" t="s">
        <v>73</v>
      </c>
      <c r="AY364" s="208" t="s">
        <v>175</v>
      </c>
    </row>
    <row r="365" spans="2:65" s="214" customFormat="1">
      <c r="B365" s="213"/>
      <c r="D365" s="202" t="s">
        <v>185</v>
      </c>
      <c r="E365" s="215" t="s">
        <v>5</v>
      </c>
      <c r="F365" s="216" t="s">
        <v>2020</v>
      </c>
      <c r="H365" s="217">
        <v>13</v>
      </c>
      <c r="I365" s="11"/>
      <c r="L365" s="213"/>
      <c r="M365" s="218"/>
      <c r="N365" s="219"/>
      <c r="O365" s="219"/>
      <c r="P365" s="219"/>
      <c r="Q365" s="219"/>
      <c r="R365" s="219"/>
      <c r="S365" s="219"/>
      <c r="T365" s="220"/>
      <c r="AT365" s="215" t="s">
        <v>185</v>
      </c>
      <c r="AU365" s="215" t="s">
        <v>81</v>
      </c>
      <c r="AV365" s="214" t="s">
        <v>81</v>
      </c>
      <c r="AW365" s="214" t="s">
        <v>36</v>
      </c>
      <c r="AX365" s="214" t="s">
        <v>73</v>
      </c>
      <c r="AY365" s="215" t="s">
        <v>175</v>
      </c>
    </row>
    <row r="366" spans="2:65" s="207" customFormat="1">
      <c r="B366" s="206"/>
      <c r="D366" s="202" t="s">
        <v>185</v>
      </c>
      <c r="E366" s="208" t="s">
        <v>5</v>
      </c>
      <c r="F366" s="209" t="s">
        <v>2003</v>
      </c>
      <c r="H366" s="208" t="s">
        <v>5</v>
      </c>
      <c r="I366" s="10"/>
      <c r="L366" s="206"/>
      <c r="M366" s="210"/>
      <c r="N366" s="211"/>
      <c r="O366" s="211"/>
      <c r="P366" s="211"/>
      <c r="Q366" s="211"/>
      <c r="R366" s="211"/>
      <c r="S366" s="211"/>
      <c r="T366" s="212"/>
      <c r="AT366" s="208" t="s">
        <v>185</v>
      </c>
      <c r="AU366" s="208" t="s">
        <v>81</v>
      </c>
      <c r="AV366" s="207" t="s">
        <v>77</v>
      </c>
      <c r="AW366" s="207" t="s">
        <v>36</v>
      </c>
      <c r="AX366" s="207" t="s">
        <v>73</v>
      </c>
      <c r="AY366" s="208" t="s">
        <v>175</v>
      </c>
    </row>
    <row r="367" spans="2:65" s="214" customFormat="1">
      <c r="B367" s="213"/>
      <c r="D367" s="202" t="s">
        <v>185</v>
      </c>
      <c r="E367" s="215" t="s">
        <v>5</v>
      </c>
      <c r="F367" s="216" t="s">
        <v>2021</v>
      </c>
      <c r="H367" s="217">
        <v>3</v>
      </c>
      <c r="I367" s="11"/>
      <c r="L367" s="213"/>
      <c r="M367" s="218"/>
      <c r="N367" s="219"/>
      <c r="O367" s="219"/>
      <c r="P367" s="219"/>
      <c r="Q367" s="219"/>
      <c r="R367" s="219"/>
      <c r="S367" s="219"/>
      <c r="T367" s="220"/>
      <c r="AT367" s="215" t="s">
        <v>185</v>
      </c>
      <c r="AU367" s="215" t="s">
        <v>81</v>
      </c>
      <c r="AV367" s="214" t="s">
        <v>81</v>
      </c>
      <c r="AW367" s="214" t="s">
        <v>36</v>
      </c>
      <c r="AX367" s="214" t="s">
        <v>73</v>
      </c>
      <c r="AY367" s="215" t="s">
        <v>175</v>
      </c>
    </row>
    <row r="368" spans="2:65" s="222" customFormat="1">
      <c r="B368" s="221"/>
      <c r="D368" s="202" t="s">
        <v>185</v>
      </c>
      <c r="E368" s="223" t="s">
        <v>5</v>
      </c>
      <c r="F368" s="224" t="s">
        <v>196</v>
      </c>
      <c r="H368" s="225">
        <v>16</v>
      </c>
      <c r="I368" s="12"/>
      <c r="L368" s="221"/>
      <c r="M368" s="226"/>
      <c r="N368" s="227"/>
      <c r="O368" s="227"/>
      <c r="P368" s="227"/>
      <c r="Q368" s="227"/>
      <c r="R368" s="227"/>
      <c r="S368" s="227"/>
      <c r="T368" s="228"/>
      <c r="AT368" s="223" t="s">
        <v>185</v>
      </c>
      <c r="AU368" s="223" t="s">
        <v>81</v>
      </c>
      <c r="AV368" s="222" t="s">
        <v>113</v>
      </c>
      <c r="AW368" s="222" t="s">
        <v>36</v>
      </c>
      <c r="AX368" s="222" t="s">
        <v>77</v>
      </c>
      <c r="AY368" s="223" t="s">
        <v>175</v>
      </c>
    </row>
    <row r="369" spans="2:65" s="109" customFormat="1" ht="16.5" customHeight="1">
      <c r="B369" s="110"/>
      <c r="C369" s="229" t="s">
        <v>1660</v>
      </c>
      <c r="D369" s="229" t="s">
        <v>287</v>
      </c>
      <c r="E369" s="230" t="s">
        <v>873</v>
      </c>
      <c r="F369" s="231" t="s">
        <v>874</v>
      </c>
      <c r="G369" s="232" t="s">
        <v>341</v>
      </c>
      <c r="H369" s="233">
        <v>3</v>
      </c>
      <c r="I369" s="13"/>
      <c r="J369" s="234">
        <f>ROUND(I369*H369,2)</f>
        <v>0</v>
      </c>
      <c r="K369" s="231" t="s">
        <v>200</v>
      </c>
      <c r="L369" s="235"/>
      <c r="M369" s="236" t="s">
        <v>5</v>
      </c>
      <c r="N369" s="237" t="s">
        <v>44</v>
      </c>
      <c r="O369" s="111"/>
      <c r="P369" s="199">
        <f>O369*H369</f>
        <v>0</v>
      </c>
      <c r="Q369" s="199">
        <v>0.254</v>
      </c>
      <c r="R369" s="199">
        <f>Q369*H369</f>
        <v>0.76200000000000001</v>
      </c>
      <c r="S369" s="199">
        <v>0</v>
      </c>
      <c r="T369" s="200">
        <f>S369*H369</f>
        <v>0</v>
      </c>
      <c r="AR369" s="99" t="s">
        <v>225</v>
      </c>
      <c r="AT369" s="99" t="s">
        <v>287</v>
      </c>
      <c r="AU369" s="99" t="s">
        <v>81</v>
      </c>
      <c r="AY369" s="99" t="s">
        <v>175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99" t="s">
        <v>77</v>
      </c>
      <c r="BK369" s="201">
        <f>ROUND(I369*H369,2)</f>
        <v>0</v>
      </c>
      <c r="BL369" s="99" t="s">
        <v>113</v>
      </c>
      <c r="BM369" s="99" t="s">
        <v>2022</v>
      </c>
    </row>
    <row r="370" spans="2:65" s="109" customFormat="1" ht="16.5" customHeight="1">
      <c r="B370" s="110"/>
      <c r="C370" s="229" t="s">
        <v>1662</v>
      </c>
      <c r="D370" s="229" t="s">
        <v>287</v>
      </c>
      <c r="E370" s="230" t="s">
        <v>1110</v>
      </c>
      <c r="F370" s="231" t="s">
        <v>1111</v>
      </c>
      <c r="G370" s="232" t="s">
        <v>341</v>
      </c>
      <c r="H370" s="233">
        <v>6</v>
      </c>
      <c r="I370" s="13"/>
      <c r="J370" s="234">
        <f>ROUND(I370*H370,2)</f>
        <v>0</v>
      </c>
      <c r="K370" s="231" t="s">
        <v>200</v>
      </c>
      <c r="L370" s="235"/>
      <c r="M370" s="236" t="s">
        <v>5</v>
      </c>
      <c r="N370" s="237" t="s">
        <v>44</v>
      </c>
      <c r="O370" s="111"/>
      <c r="P370" s="199">
        <f>O370*H370</f>
        <v>0</v>
      </c>
      <c r="Q370" s="199">
        <v>0.50600000000000001</v>
      </c>
      <c r="R370" s="199">
        <f>Q370*H370</f>
        <v>3.036</v>
      </c>
      <c r="S370" s="199">
        <v>0</v>
      </c>
      <c r="T370" s="200">
        <f>S370*H370</f>
        <v>0</v>
      </c>
      <c r="AR370" s="99" t="s">
        <v>225</v>
      </c>
      <c r="AT370" s="99" t="s">
        <v>287</v>
      </c>
      <c r="AU370" s="99" t="s">
        <v>81</v>
      </c>
      <c r="AY370" s="99" t="s">
        <v>175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99" t="s">
        <v>77</v>
      </c>
      <c r="BK370" s="201">
        <f>ROUND(I370*H370,2)</f>
        <v>0</v>
      </c>
      <c r="BL370" s="99" t="s">
        <v>113</v>
      </c>
      <c r="BM370" s="99" t="s">
        <v>2023</v>
      </c>
    </row>
    <row r="371" spans="2:65" s="109" customFormat="1" ht="16.5" customHeight="1">
      <c r="B371" s="110"/>
      <c r="C371" s="229" t="s">
        <v>991</v>
      </c>
      <c r="D371" s="229" t="s">
        <v>287</v>
      </c>
      <c r="E371" s="230" t="s">
        <v>473</v>
      </c>
      <c r="F371" s="231" t="s">
        <v>474</v>
      </c>
      <c r="G371" s="232" t="s">
        <v>341</v>
      </c>
      <c r="H371" s="233">
        <v>7</v>
      </c>
      <c r="I371" s="13"/>
      <c r="J371" s="234">
        <f>ROUND(I371*H371,2)</f>
        <v>0</v>
      </c>
      <c r="K371" s="231" t="s">
        <v>200</v>
      </c>
      <c r="L371" s="235"/>
      <c r="M371" s="236" t="s">
        <v>5</v>
      </c>
      <c r="N371" s="237" t="s">
        <v>44</v>
      </c>
      <c r="O371" s="111"/>
      <c r="P371" s="199">
        <f>O371*H371</f>
        <v>0</v>
      </c>
      <c r="Q371" s="199">
        <v>1.0129999999999999</v>
      </c>
      <c r="R371" s="199">
        <f>Q371*H371</f>
        <v>7.0909999999999993</v>
      </c>
      <c r="S371" s="199">
        <v>0</v>
      </c>
      <c r="T371" s="200">
        <f>S371*H371</f>
        <v>0</v>
      </c>
      <c r="AR371" s="99" t="s">
        <v>225</v>
      </c>
      <c r="AT371" s="99" t="s">
        <v>287</v>
      </c>
      <c r="AU371" s="99" t="s">
        <v>81</v>
      </c>
      <c r="AY371" s="99" t="s">
        <v>175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99" t="s">
        <v>77</v>
      </c>
      <c r="BK371" s="201">
        <f>ROUND(I371*H371,2)</f>
        <v>0</v>
      </c>
      <c r="BL371" s="99" t="s">
        <v>113</v>
      </c>
      <c r="BM371" s="99" t="s">
        <v>2024</v>
      </c>
    </row>
    <row r="372" spans="2:65" s="109" customFormat="1" ht="16.5" customHeight="1">
      <c r="B372" s="110"/>
      <c r="C372" s="191" t="s">
        <v>1665</v>
      </c>
      <c r="D372" s="191" t="s">
        <v>177</v>
      </c>
      <c r="E372" s="192" t="s">
        <v>477</v>
      </c>
      <c r="F372" s="193" t="s">
        <v>478</v>
      </c>
      <c r="G372" s="194" t="s">
        <v>341</v>
      </c>
      <c r="H372" s="195">
        <v>7</v>
      </c>
      <c r="I372" s="9"/>
      <c r="J372" s="196">
        <f>ROUND(I372*H372,2)</f>
        <v>0</v>
      </c>
      <c r="K372" s="193" t="s">
        <v>200</v>
      </c>
      <c r="L372" s="110"/>
      <c r="M372" s="197" t="s">
        <v>5</v>
      </c>
      <c r="N372" s="198" t="s">
        <v>44</v>
      </c>
      <c r="O372" s="111"/>
      <c r="P372" s="199">
        <f>O372*H372</f>
        <v>0</v>
      </c>
      <c r="Q372" s="199">
        <v>1.1469999999999999E-2</v>
      </c>
      <c r="R372" s="199">
        <f>Q372*H372</f>
        <v>8.029E-2</v>
      </c>
      <c r="S372" s="199">
        <v>0</v>
      </c>
      <c r="T372" s="200">
        <f>S372*H372</f>
        <v>0</v>
      </c>
      <c r="AR372" s="99" t="s">
        <v>113</v>
      </c>
      <c r="AT372" s="99" t="s">
        <v>177</v>
      </c>
      <c r="AU372" s="99" t="s">
        <v>81</v>
      </c>
      <c r="AY372" s="99" t="s">
        <v>175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99" t="s">
        <v>77</v>
      </c>
      <c r="BK372" s="201">
        <f>ROUND(I372*H372,2)</f>
        <v>0</v>
      </c>
      <c r="BL372" s="99" t="s">
        <v>113</v>
      </c>
      <c r="BM372" s="99" t="s">
        <v>2025</v>
      </c>
    </row>
    <row r="373" spans="2:65" s="207" customFormat="1">
      <c r="B373" s="206"/>
      <c r="D373" s="202" t="s">
        <v>185</v>
      </c>
      <c r="E373" s="208" t="s">
        <v>5</v>
      </c>
      <c r="F373" s="209" t="s">
        <v>343</v>
      </c>
      <c r="H373" s="208" t="s">
        <v>5</v>
      </c>
      <c r="I373" s="10"/>
      <c r="L373" s="206"/>
      <c r="M373" s="210"/>
      <c r="N373" s="211"/>
      <c r="O373" s="211"/>
      <c r="P373" s="211"/>
      <c r="Q373" s="211"/>
      <c r="R373" s="211"/>
      <c r="S373" s="211"/>
      <c r="T373" s="212"/>
      <c r="AT373" s="208" t="s">
        <v>185</v>
      </c>
      <c r="AU373" s="208" t="s">
        <v>81</v>
      </c>
      <c r="AV373" s="207" t="s">
        <v>77</v>
      </c>
      <c r="AW373" s="207" t="s">
        <v>36</v>
      </c>
      <c r="AX373" s="207" t="s">
        <v>73</v>
      </c>
      <c r="AY373" s="208" t="s">
        <v>175</v>
      </c>
    </row>
    <row r="374" spans="2:65" s="214" customFormat="1">
      <c r="B374" s="213"/>
      <c r="D374" s="202" t="s">
        <v>185</v>
      </c>
      <c r="E374" s="215" t="s">
        <v>5</v>
      </c>
      <c r="F374" s="216" t="s">
        <v>2026</v>
      </c>
      <c r="H374" s="217">
        <v>6</v>
      </c>
      <c r="I374" s="11"/>
      <c r="L374" s="213"/>
      <c r="M374" s="218"/>
      <c r="N374" s="219"/>
      <c r="O374" s="219"/>
      <c r="P374" s="219"/>
      <c r="Q374" s="219"/>
      <c r="R374" s="219"/>
      <c r="S374" s="219"/>
      <c r="T374" s="220"/>
      <c r="AT374" s="215" t="s">
        <v>185</v>
      </c>
      <c r="AU374" s="215" t="s">
        <v>81</v>
      </c>
      <c r="AV374" s="214" t="s">
        <v>81</v>
      </c>
      <c r="AW374" s="214" t="s">
        <v>36</v>
      </c>
      <c r="AX374" s="214" t="s">
        <v>73</v>
      </c>
      <c r="AY374" s="215" t="s">
        <v>175</v>
      </c>
    </row>
    <row r="375" spans="2:65" s="207" customFormat="1">
      <c r="B375" s="206"/>
      <c r="D375" s="202" t="s">
        <v>185</v>
      </c>
      <c r="E375" s="208" t="s">
        <v>5</v>
      </c>
      <c r="F375" s="209" t="s">
        <v>2003</v>
      </c>
      <c r="H375" s="208" t="s">
        <v>5</v>
      </c>
      <c r="I375" s="10"/>
      <c r="L375" s="206"/>
      <c r="M375" s="210"/>
      <c r="N375" s="211"/>
      <c r="O375" s="211"/>
      <c r="P375" s="211"/>
      <c r="Q375" s="211"/>
      <c r="R375" s="211"/>
      <c r="S375" s="211"/>
      <c r="T375" s="212"/>
      <c r="AT375" s="208" t="s">
        <v>185</v>
      </c>
      <c r="AU375" s="208" t="s">
        <v>81</v>
      </c>
      <c r="AV375" s="207" t="s">
        <v>77</v>
      </c>
      <c r="AW375" s="207" t="s">
        <v>36</v>
      </c>
      <c r="AX375" s="207" t="s">
        <v>73</v>
      </c>
      <c r="AY375" s="208" t="s">
        <v>175</v>
      </c>
    </row>
    <row r="376" spans="2:65" s="214" customFormat="1">
      <c r="B376" s="213"/>
      <c r="D376" s="202" t="s">
        <v>185</v>
      </c>
      <c r="E376" s="215" t="s">
        <v>5</v>
      </c>
      <c r="F376" s="216" t="s">
        <v>77</v>
      </c>
      <c r="H376" s="217">
        <v>1</v>
      </c>
      <c r="I376" s="11"/>
      <c r="L376" s="213"/>
      <c r="M376" s="218"/>
      <c r="N376" s="219"/>
      <c r="O376" s="219"/>
      <c r="P376" s="219"/>
      <c r="Q376" s="219"/>
      <c r="R376" s="219"/>
      <c r="S376" s="219"/>
      <c r="T376" s="220"/>
      <c r="AT376" s="215" t="s">
        <v>185</v>
      </c>
      <c r="AU376" s="215" t="s">
        <v>81</v>
      </c>
      <c r="AV376" s="214" t="s">
        <v>81</v>
      </c>
      <c r="AW376" s="214" t="s">
        <v>36</v>
      </c>
      <c r="AX376" s="214" t="s">
        <v>73</v>
      </c>
      <c r="AY376" s="215" t="s">
        <v>175</v>
      </c>
    </row>
    <row r="377" spans="2:65" s="222" customFormat="1">
      <c r="B377" s="221"/>
      <c r="D377" s="202" t="s">
        <v>185</v>
      </c>
      <c r="E377" s="223" t="s">
        <v>5</v>
      </c>
      <c r="F377" s="224" t="s">
        <v>196</v>
      </c>
      <c r="H377" s="225">
        <v>7</v>
      </c>
      <c r="I377" s="12"/>
      <c r="L377" s="221"/>
      <c r="M377" s="226"/>
      <c r="N377" s="227"/>
      <c r="O377" s="227"/>
      <c r="P377" s="227"/>
      <c r="Q377" s="227"/>
      <c r="R377" s="227"/>
      <c r="S377" s="227"/>
      <c r="T377" s="228"/>
      <c r="AT377" s="223" t="s">
        <v>185</v>
      </c>
      <c r="AU377" s="223" t="s">
        <v>81</v>
      </c>
      <c r="AV377" s="222" t="s">
        <v>113</v>
      </c>
      <c r="AW377" s="222" t="s">
        <v>36</v>
      </c>
      <c r="AX377" s="222" t="s">
        <v>77</v>
      </c>
      <c r="AY377" s="223" t="s">
        <v>175</v>
      </c>
    </row>
    <row r="378" spans="2:65" s="109" customFormat="1" ht="16.5" customHeight="1">
      <c r="B378" s="110"/>
      <c r="C378" s="229" t="s">
        <v>1667</v>
      </c>
      <c r="D378" s="229" t="s">
        <v>287</v>
      </c>
      <c r="E378" s="230" t="s">
        <v>481</v>
      </c>
      <c r="F378" s="231" t="s">
        <v>482</v>
      </c>
      <c r="G378" s="232" t="s">
        <v>341</v>
      </c>
      <c r="H378" s="233">
        <v>6</v>
      </c>
      <c r="I378" s="13"/>
      <c r="J378" s="234">
        <f>ROUND(I378*H378,2)</f>
        <v>0</v>
      </c>
      <c r="K378" s="231" t="s">
        <v>200</v>
      </c>
      <c r="L378" s="235"/>
      <c r="M378" s="236" t="s">
        <v>5</v>
      </c>
      <c r="N378" s="237" t="s">
        <v>44</v>
      </c>
      <c r="O378" s="111"/>
      <c r="P378" s="199">
        <f>O378*H378</f>
        <v>0</v>
      </c>
      <c r="Q378" s="199">
        <v>0.58499999999999996</v>
      </c>
      <c r="R378" s="199">
        <f>Q378*H378</f>
        <v>3.51</v>
      </c>
      <c r="S378" s="199">
        <v>0</v>
      </c>
      <c r="T378" s="200">
        <f>S378*H378</f>
        <v>0</v>
      </c>
      <c r="AR378" s="99" t="s">
        <v>225</v>
      </c>
      <c r="AT378" s="99" t="s">
        <v>287</v>
      </c>
      <c r="AU378" s="99" t="s">
        <v>81</v>
      </c>
      <c r="AY378" s="99" t="s">
        <v>175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99" t="s">
        <v>77</v>
      </c>
      <c r="BK378" s="201">
        <f>ROUND(I378*H378,2)</f>
        <v>0</v>
      </c>
      <c r="BL378" s="99" t="s">
        <v>113</v>
      </c>
      <c r="BM378" s="99" t="s">
        <v>2027</v>
      </c>
    </row>
    <row r="379" spans="2:65" s="109" customFormat="1" ht="16.5" customHeight="1">
      <c r="B379" s="110"/>
      <c r="C379" s="229" t="s">
        <v>1669</v>
      </c>
      <c r="D379" s="229" t="s">
        <v>287</v>
      </c>
      <c r="E379" s="230" t="s">
        <v>2028</v>
      </c>
      <c r="F379" s="231" t="s">
        <v>2029</v>
      </c>
      <c r="G379" s="232" t="s">
        <v>663</v>
      </c>
      <c r="H379" s="233">
        <v>1</v>
      </c>
      <c r="I379" s="13"/>
      <c r="J379" s="234">
        <f>ROUND(I379*H379,2)</f>
        <v>0</v>
      </c>
      <c r="K379" s="231" t="s">
        <v>5</v>
      </c>
      <c r="L379" s="235"/>
      <c r="M379" s="236" t="s">
        <v>5</v>
      </c>
      <c r="N379" s="237" t="s">
        <v>44</v>
      </c>
      <c r="O379" s="111"/>
      <c r="P379" s="199">
        <f>O379*H379</f>
        <v>0</v>
      </c>
      <c r="Q379" s="199">
        <v>0.89</v>
      </c>
      <c r="R379" s="199">
        <f>Q379*H379</f>
        <v>0.89</v>
      </c>
      <c r="S379" s="199">
        <v>0</v>
      </c>
      <c r="T379" s="200">
        <f>S379*H379</f>
        <v>0</v>
      </c>
      <c r="AR379" s="99" t="s">
        <v>225</v>
      </c>
      <c r="AT379" s="99" t="s">
        <v>287</v>
      </c>
      <c r="AU379" s="99" t="s">
        <v>81</v>
      </c>
      <c r="AY379" s="99" t="s">
        <v>175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99" t="s">
        <v>77</v>
      </c>
      <c r="BK379" s="201">
        <f>ROUND(I379*H379,2)</f>
        <v>0</v>
      </c>
      <c r="BL379" s="99" t="s">
        <v>113</v>
      </c>
      <c r="BM379" s="99" t="s">
        <v>2030</v>
      </c>
    </row>
    <row r="380" spans="2:65" s="109" customFormat="1" ht="16.5" customHeight="1">
      <c r="B380" s="110"/>
      <c r="C380" s="191" t="s">
        <v>1671</v>
      </c>
      <c r="D380" s="191" t="s">
        <v>177</v>
      </c>
      <c r="E380" s="192" t="s">
        <v>485</v>
      </c>
      <c r="F380" s="193" t="s">
        <v>486</v>
      </c>
      <c r="G380" s="194" t="s">
        <v>341</v>
      </c>
      <c r="H380" s="195">
        <v>5</v>
      </c>
      <c r="I380" s="9"/>
      <c r="J380" s="196">
        <f>ROUND(I380*H380,2)</f>
        <v>0</v>
      </c>
      <c r="K380" s="193" t="s">
        <v>200</v>
      </c>
      <c r="L380" s="110"/>
      <c r="M380" s="197" t="s">
        <v>5</v>
      </c>
      <c r="N380" s="198" t="s">
        <v>44</v>
      </c>
      <c r="O380" s="111"/>
      <c r="P380" s="199">
        <f>O380*H380</f>
        <v>0</v>
      </c>
      <c r="Q380" s="199">
        <v>2.7529999999999999E-2</v>
      </c>
      <c r="R380" s="199">
        <f>Q380*H380</f>
        <v>0.13764999999999999</v>
      </c>
      <c r="S380" s="199">
        <v>0</v>
      </c>
      <c r="T380" s="200">
        <f>S380*H380</f>
        <v>0</v>
      </c>
      <c r="AR380" s="99" t="s">
        <v>113</v>
      </c>
      <c r="AT380" s="99" t="s">
        <v>177</v>
      </c>
      <c r="AU380" s="99" t="s">
        <v>81</v>
      </c>
      <c r="AY380" s="99" t="s">
        <v>175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99" t="s">
        <v>77</v>
      </c>
      <c r="BK380" s="201">
        <f>ROUND(I380*H380,2)</f>
        <v>0</v>
      </c>
      <c r="BL380" s="99" t="s">
        <v>113</v>
      </c>
      <c r="BM380" s="99" t="s">
        <v>2031</v>
      </c>
    </row>
    <row r="381" spans="2:65" s="207" customFormat="1">
      <c r="B381" s="206"/>
      <c r="D381" s="202" t="s">
        <v>185</v>
      </c>
      <c r="E381" s="208" t="s">
        <v>5</v>
      </c>
      <c r="F381" s="209" t="s">
        <v>343</v>
      </c>
      <c r="H381" s="208" t="s">
        <v>5</v>
      </c>
      <c r="I381" s="10"/>
      <c r="L381" s="206"/>
      <c r="M381" s="210"/>
      <c r="N381" s="211"/>
      <c r="O381" s="211"/>
      <c r="P381" s="211"/>
      <c r="Q381" s="211"/>
      <c r="R381" s="211"/>
      <c r="S381" s="211"/>
      <c r="T381" s="212"/>
      <c r="AT381" s="208" t="s">
        <v>185</v>
      </c>
      <c r="AU381" s="208" t="s">
        <v>81</v>
      </c>
      <c r="AV381" s="207" t="s">
        <v>77</v>
      </c>
      <c r="AW381" s="207" t="s">
        <v>36</v>
      </c>
      <c r="AX381" s="207" t="s">
        <v>73</v>
      </c>
      <c r="AY381" s="208" t="s">
        <v>175</v>
      </c>
    </row>
    <row r="382" spans="2:65" s="214" customFormat="1">
      <c r="B382" s="213"/>
      <c r="D382" s="202" t="s">
        <v>185</v>
      </c>
      <c r="E382" s="215" t="s">
        <v>5</v>
      </c>
      <c r="F382" s="216" t="s">
        <v>2032</v>
      </c>
      <c r="H382" s="217">
        <v>5</v>
      </c>
      <c r="I382" s="11"/>
      <c r="L382" s="213"/>
      <c r="M382" s="218"/>
      <c r="N382" s="219"/>
      <c r="O382" s="219"/>
      <c r="P382" s="219"/>
      <c r="Q382" s="219"/>
      <c r="R382" s="219"/>
      <c r="S382" s="219"/>
      <c r="T382" s="220"/>
      <c r="AT382" s="215" t="s">
        <v>185</v>
      </c>
      <c r="AU382" s="215" t="s">
        <v>81</v>
      </c>
      <c r="AV382" s="214" t="s">
        <v>81</v>
      </c>
      <c r="AW382" s="214" t="s">
        <v>36</v>
      </c>
      <c r="AX382" s="214" t="s">
        <v>77</v>
      </c>
      <c r="AY382" s="215" t="s">
        <v>175</v>
      </c>
    </row>
    <row r="383" spans="2:65" s="109" customFormat="1" ht="16.5" customHeight="1">
      <c r="B383" s="110"/>
      <c r="C383" s="229" t="s">
        <v>1673</v>
      </c>
      <c r="D383" s="229" t="s">
        <v>287</v>
      </c>
      <c r="E383" s="230" t="s">
        <v>489</v>
      </c>
      <c r="F383" s="231" t="s">
        <v>490</v>
      </c>
      <c r="G383" s="232" t="s">
        <v>341</v>
      </c>
      <c r="H383" s="233">
        <v>4</v>
      </c>
      <c r="I383" s="13"/>
      <c r="J383" s="234">
        <f>ROUND(I383*H383,2)</f>
        <v>0</v>
      </c>
      <c r="K383" s="231" t="s">
        <v>5</v>
      </c>
      <c r="L383" s="235"/>
      <c r="M383" s="236" t="s">
        <v>5</v>
      </c>
      <c r="N383" s="237" t="s">
        <v>44</v>
      </c>
      <c r="O383" s="111"/>
      <c r="P383" s="199">
        <f>O383*H383</f>
        <v>0</v>
      </c>
      <c r="Q383" s="199">
        <v>2.1</v>
      </c>
      <c r="R383" s="199">
        <f>Q383*H383</f>
        <v>8.4</v>
      </c>
      <c r="S383" s="199">
        <v>0</v>
      </c>
      <c r="T383" s="200">
        <f>S383*H383</f>
        <v>0</v>
      </c>
      <c r="AR383" s="99" t="s">
        <v>225</v>
      </c>
      <c r="AT383" s="99" t="s">
        <v>287</v>
      </c>
      <c r="AU383" s="99" t="s">
        <v>81</v>
      </c>
      <c r="AY383" s="99" t="s">
        <v>175</v>
      </c>
      <c r="BE383" s="201">
        <f>IF(N383="základní",J383,0)</f>
        <v>0</v>
      </c>
      <c r="BF383" s="201">
        <f>IF(N383="snížená",J383,0)</f>
        <v>0</v>
      </c>
      <c r="BG383" s="201">
        <f>IF(N383="zákl. přenesená",J383,0)</f>
        <v>0</v>
      </c>
      <c r="BH383" s="201">
        <f>IF(N383="sníž. přenesená",J383,0)</f>
        <v>0</v>
      </c>
      <c r="BI383" s="201">
        <f>IF(N383="nulová",J383,0)</f>
        <v>0</v>
      </c>
      <c r="BJ383" s="99" t="s">
        <v>77</v>
      </c>
      <c r="BK383" s="201">
        <f>ROUND(I383*H383,2)</f>
        <v>0</v>
      </c>
      <c r="BL383" s="99" t="s">
        <v>113</v>
      </c>
      <c r="BM383" s="99" t="s">
        <v>2033</v>
      </c>
    </row>
    <row r="384" spans="2:65" s="109" customFormat="1" ht="16.5" customHeight="1">
      <c r="B384" s="110"/>
      <c r="C384" s="229" t="s">
        <v>1677</v>
      </c>
      <c r="D384" s="229" t="s">
        <v>287</v>
      </c>
      <c r="E384" s="230" t="s">
        <v>2034</v>
      </c>
      <c r="F384" s="231" t="s">
        <v>2035</v>
      </c>
      <c r="G384" s="232" t="s">
        <v>663</v>
      </c>
      <c r="H384" s="233">
        <v>1</v>
      </c>
      <c r="I384" s="13"/>
      <c r="J384" s="234">
        <f>ROUND(I384*H384,2)</f>
        <v>0</v>
      </c>
      <c r="K384" s="231" t="s">
        <v>5</v>
      </c>
      <c r="L384" s="235"/>
      <c r="M384" s="236" t="s">
        <v>5</v>
      </c>
      <c r="N384" s="237" t="s">
        <v>44</v>
      </c>
      <c r="O384" s="111"/>
      <c r="P384" s="199">
        <f>O384*H384</f>
        <v>0</v>
      </c>
      <c r="Q384" s="199">
        <v>2.5</v>
      </c>
      <c r="R384" s="199">
        <f>Q384*H384</f>
        <v>2.5</v>
      </c>
      <c r="S384" s="199">
        <v>0</v>
      </c>
      <c r="T384" s="200">
        <f>S384*H384</f>
        <v>0</v>
      </c>
      <c r="AR384" s="99" t="s">
        <v>225</v>
      </c>
      <c r="AT384" s="99" t="s">
        <v>287</v>
      </c>
      <c r="AU384" s="99" t="s">
        <v>81</v>
      </c>
      <c r="AY384" s="99" t="s">
        <v>175</v>
      </c>
      <c r="BE384" s="201">
        <f>IF(N384="základní",J384,0)</f>
        <v>0</v>
      </c>
      <c r="BF384" s="201">
        <f>IF(N384="snížená",J384,0)</f>
        <v>0</v>
      </c>
      <c r="BG384" s="201">
        <f>IF(N384="zákl. přenesená",J384,0)</f>
        <v>0</v>
      </c>
      <c r="BH384" s="201">
        <f>IF(N384="sníž. přenesená",J384,0)</f>
        <v>0</v>
      </c>
      <c r="BI384" s="201">
        <f>IF(N384="nulová",J384,0)</f>
        <v>0</v>
      </c>
      <c r="BJ384" s="99" t="s">
        <v>77</v>
      </c>
      <c r="BK384" s="201">
        <f>ROUND(I384*H384,2)</f>
        <v>0</v>
      </c>
      <c r="BL384" s="99" t="s">
        <v>113</v>
      </c>
      <c r="BM384" s="99" t="s">
        <v>2036</v>
      </c>
    </row>
    <row r="385" spans="2:65" s="109" customFormat="1" ht="16.5" customHeight="1">
      <c r="B385" s="110"/>
      <c r="C385" s="229" t="s">
        <v>1681</v>
      </c>
      <c r="D385" s="229" t="s">
        <v>287</v>
      </c>
      <c r="E385" s="230" t="s">
        <v>493</v>
      </c>
      <c r="F385" s="231" t="s">
        <v>494</v>
      </c>
      <c r="G385" s="232" t="s">
        <v>341</v>
      </c>
      <c r="H385" s="233">
        <v>18</v>
      </c>
      <c r="I385" s="13"/>
      <c r="J385" s="234">
        <f>ROUND(I385*H385,2)</f>
        <v>0</v>
      </c>
      <c r="K385" s="231" t="s">
        <v>200</v>
      </c>
      <c r="L385" s="235"/>
      <c r="M385" s="236" t="s">
        <v>5</v>
      </c>
      <c r="N385" s="237" t="s">
        <v>44</v>
      </c>
      <c r="O385" s="111"/>
      <c r="P385" s="199">
        <f>O385*H385</f>
        <v>0</v>
      </c>
      <c r="Q385" s="199">
        <v>2E-3</v>
      </c>
      <c r="R385" s="199">
        <f>Q385*H385</f>
        <v>3.6000000000000004E-2</v>
      </c>
      <c r="S385" s="199">
        <v>0</v>
      </c>
      <c r="T385" s="200">
        <f>S385*H385</f>
        <v>0</v>
      </c>
      <c r="AR385" s="99" t="s">
        <v>225</v>
      </c>
      <c r="AT385" s="99" t="s">
        <v>287</v>
      </c>
      <c r="AU385" s="99" t="s">
        <v>81</v>
      </c>
      <c r="AY385" s="99" t="s">
        <v>175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99" t="s">
        <v>77</v>
      </c>
      <c r="BK385" s="201">
        <f>ROUND(I385*H385,2)</f>
        <v>0</v>
      </c>
      <c r="BL385" s="99" t="s">
        <v>113</v>
      </c>
      <c r="BM385" s="99" t="s">
        <v>2037</v>
      </c>
    </row>
    <row r="386" spans="2:65" s="109" customFormat="1" ht="16.5" customHeight="1">
      <c r="B386" s="110"/>
      <c r="C386" s="229" t="s">
        <v>1685</v>
      </c>
      <c r="D386" s="229" t="s">
        <v>287</v>
      </c>
      <c r="E386" s="230" t="s">
        <v>2038</v>
      </c>
      <c r="F386" s="231" t="s">
        <v>2039</v>
      </c>
      <c r="G386" s="232" t="s">
        <v>341</v>
      </c>
      <c r="H386" s="233">
        <v>1</v>
      </c>
      <c r="I386" s="13"/>
      <c r="J386" s="234">
        <f>ROUND(I386*H386,2)</f>
        <v>0</v>
      </c>
      <c r="K386" s="231" t="s">
        <v>5</v>
      </c>
      <c r="L386" s="235"/>
      <c r="M386" s="236" t="s">
        <v>5</v>
      </c>
      <c r="N386" s="237" t="s">
        <v>44</v>
      </c>
      <c r="O386" s="111"/>
      <c r="P386" s="199">
        <f>O386*H386</f>
        <v>0</v>
      </c>
      <c r="Q386" s="199">
        <v>2E-3</v>
      </c>
      <c r="R386" s="199">
        <f>Q386*H386</f>
        <v>2E-3</v>
      </c>
      <c r="S386" s="199">
        <v>0</v>
      </c>
      <c r="T386" s="200">
        <f>S386*H386</f>
        <v>0</v>
      </c>
      <c r="AR386" s="99" t="s">
        <v>225</v>
      </c>
      <c r="AT386" s="99" t="s">
        <v>287</v>
      </c>
      <c r="AU386" s="99" t="s">
        <v>81</v>
      </c>
      <c r="AY386" s="99" t="s">
        <v>175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99" t="s">
        <v>77</v>
      </c>
      <c r="BK386" s="201">
        <f>ROUND(I386*H386,2)</f>
        <v>0</v>
      </c>
      <c r="BL386" s="99" t="s">
        <v>113</v>
      </c>
      <c r="BM386" s="99" t="s">
        <v>2040</v>
      </c>
    </row>
    <row r="387" spans="2:65" s="109" customFormat="1" ht="16.5" customHeight="1">
      <c r="B387" s="110"/>
      <c r="C387" s="191" t="s">
        <v>1689</v>
      </c>
      <c r="D387" s="191" t="s">
        <v>177</v>
      </c>
      <c r="E387" s="192" t="s">
        <v>2041</v>
      </c>
      <c r="F387" s="193" t="s">
        <v>2042</v>
      </c>
      <c r="G387" s="194" t="s">
        <v>341</v>
      </c>
      <c r="H387" s="195">
        <v>1</v>
      </c>
      <c r="I387" s="9"/>
      <c r="J387" s="196">
        <f>ROUND(I387*H387,2)</f>
        <v>0</v>
      </c>
      <c r="K387" s="193" t="s">
        <v>200</v>
      </c>
      <c r="L387" s="110"/>
      <c r="M387" s="197" t="s">
        <v>5</v>
      </c>
      <c r="N387" s="198" t="s">
        <v>44</v>
      </c>
      <c r="O387" s="111"/>
      <c r="P387" s="199">
        <f>O387*H387</f>
        <v>0</v>
      </c>
      <c r="Q387" s="199">
        <v>3.8260000000000002E-2</v>
      </c>
      <c r="R387" s="199">
        <f>Q387*H387</f>
        <v>3.8260000000000002E-2</v>
      </c>
      <c r="S387" s="199">
        <v>0</v>
      </c>
      <c r="T387" s="200">
        <f>S387*H387</f>
        <v>0</v>
      </c>
      <c r="AR387" s="99" t="s">
        <v>113</v>
      </c>
      <c r="AT387" s="99" t="s">
        <v>177</v>
      </c>
      <c r="AU387" s="99" t="s">
        <v>81</v>
      </c>
      <c r="AY387" s="99" t="s">
        <v>175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99" t="s">
        <v>77</v>
      </c>
      <c r="BK387" s="201">
        <f>ROUND(I387*H387,2)</f>
        <v>0</v>
      </c>
      <c r="BL387" s="99" t="s">
        <v>113</v>
      </c>
      <c r="BM387" s="99" t="s">
        <v>2043</v>
      </c>
    </row>
    <row r="388" spans="2:65" s="207" customFormat="1">
      <c r="B388" s="206"/>
      <c r="D388" s="202" t="s">
        <v>185</v>
      </c>
      <c r="E388" s="208" t="s">
        <v>5</v>
      </c>
      <c r="F388" s="209" t="s">
        <v>2044</v>
      </c>
      <c r="H388" s="208" t="s">
        <v>5</v>
      </c>
      <c r="I388" s="10"/>
      <c r="L388" s="206"/>
      <c r="M388" s="210"/>
      <c r="N388" s="211"/>
      <c r="O388" s="211"/>
      <c r="P388" s="211"/>
      <c r="Q388" s="211"/>
      <c r="R388" s="211"/>
      <c r="S388" s="211"/>
      <c r="T388" s="212"/>
      <c r="AT388" s="208" t="s">
        <v>185</v>
      </c>
      <c r="AU388" s="208" t="s">
        <v>81</v>
      </c>
      <c r="AV388" s="207" t="s">
        <v>77</v>
      </c>
      <c r="AW388" s="207" t="s">
        <v>36</v>
      </c>
      <c r="AX388" s="207" t="s">
        <v>73</v>
      </c>
      <c r="AY388" s="208" t="s">
        <v>175</v>
      </c>
    </row>
    <row r="389" spans="2:65" s="214" customFormat="1">
      <c r="B389" s="213"/>
      <c r="D389" s="202" t="s">
        <v>185</v>
      </c>
      <c r="E389" s="215" t="s">
        <v>5</v>
      </c>
      <c r="F389" s="216" t="s">
        <v>77</v>
      </c>
      <c r="H389" s="217">
        <v>1</v>
      </c>
      <c r="I389" s="11"/>
      <c r="L389" s="213"/>
      <c r="M389" s="218"/>
      <c r="N389" s="219"/>
      <c r="O389" s="219"/>
      <c r="P389" s="219"/>
      <c r="Q389" s="219"/>
      <c r="R389" s="219"/>
      <c r="S389" s="219"/>
      <c r="T389" s="220"/>
      <c r="AT389" s="215" t="s">
        <v>185</v>
      </c>
      <c r="AU389" s="215" t="s">
        <v>81</v>
      </c>
      <c r="AV389" s="214" t="s">
        <v>81</v>
      </c>
      <c r="AW389" s="214" t="s">
        <v>36</v>
      </c>
      <c r="AX389" s="214" t="s">
        <v>77</v>
      </c>
      <c r="AY389" s="215" t="s">
        <v>175</v>
      </c>
    </row>
    <row r="390" spans="2:65" s="109" customFormat="1" ht="25.5" customHeight="1">
      <c r="B390" s="110"/>
      <c r="C390" s="229" t="s">
        <v>1693</v>
      </c>
      <c r="D390" s="229" t="s">
        <v>287</v>
      </c>
      <c r="E390" s="230" t="s">
        <v>2045</v>
      </c>
      <c r="F390" s="231" t="s">
        <v>2046</v>
      </c>
      <c r="G390" s="232" t="s">
        <v>341</v>
      </c>
      <c r="H390" s="233">
        <v>1</v>
      </c>
      <c r="I390" s="13"/>
      <c r="J390" s="234">
        <f>ROUND(I390*H390,2)</f>
        <v>0</v>
      </c>
      <c r="K390" s="231" t="s">
        <v>5</v>
      </c>
      <c r="L390" s="235"/>
      <c r="M390" s="236" t="s">
        <v>5</v>
      </c>
      <c r="N390" s="237" t="s">
        <v>44</v>
      </c>
      <c r="O390" s="111"/>
      <c r="P390" s="199">
        <f>O390*H390</f>
        <v>0</v>
      </c>
      <c r="Q390" s="199">
        <v>0.44900000000000001</v>
      </c>
      <c r="R390" s="199">
        <f>Q390*H390</f>
        <v>0.44900000000000001</v>
      </c>
      <c r="S390" s="199">
        <v>0</v>
      </c>
      <c r="T390" s="200">
        <f>S390*H390</f>
        <v>0</v>
      </c>
      <c r="AR390" s="99" t="s">
        <v>225</v>
      </c>
      <c r="AT390" s="99" t="s">
        <v>287</v>
      </c>
      <c r="AU390" s="99" t="s">
        <v>81</v>
      </c>
      <c r="AY390" s="99" t="s">
        <v>175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99" t="s">
        <v>77</v>
      </c>
      <c r="BK390" s="201">
        <f>ROUND(I390*H390,2)</f>
        <v>0</v>
      </c>
      <c r="BL390" s="99" t="s">
        <v>113</v>
      </c>
      <c r="BM390" s="99" t="s">
        <v>2047</v>
      </c>
    </row>
    <row r="391" spans="2:65" s="109" customFormat="1" ht="25.5" customHeight="1">
      <c r="B391" s="110"/>
      <c r="C391" s="191" t="s">
        <v>1697</v>
      </c>
      <c r="D391" s="191" t="s">
        <v>177</v>
      </c>
      <c r="E391" s="192" t="s">
        <v>1734</v>
      </c>
      <c r="F391" s="193" t="s">
        <v>1735</v>
      </c>
      <c r="G391" s="194" t="s">
        <v>180</v>
      </c>
      <c r="H391" s="195">
        <v>11.6</v>
      </c>
      <c r="I391" s="9"/>
      <c r="J391" s="196">
        <f>ROUND(I391*H391,2)</f>
        <v>0</v>
      </c>
      <c r="K391" s="193" t="s">
        <v>200</v>
      </c>
      <c r="L391" s="110"/>
      <c r="M391" s="197" t="s">
        <v>5</v>
      </c>
      <c r="N391" s="198" t="s">
        <v>44</v>
      </c>
      <c r="O391" s="111"/>
      <c r="P391" s="199">
        <f>O391*H391</f>
        <v>0</v>
      </c>
      <c r="Q391" s="199">
        <v>4.6499999999999996E-3</v>
      </c>
      <c r="R391" s="199">
        <f>Q391*H391</f>
        <v>5.3939999999999995E-2</v>
      </c>
      <c r="S391" s="199">
        <v>0</v>
      </c>
      <c r="T391" s="200">
        <f>S391*H391</f>
        <v>0</v>
      </c>
      <c r="AR391" s="99" t="s">
        <v>113</v>
      </c>
      <c r="AT391" s="99" t="s">
        <v>177</v>
      </c>
      <c r="AU391" s="99" t="s">
        <v>81</v>
      </c>
      <c r="AY391" s="99" t="s">
        <v>175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99" t="s">
        <v>77</v>
      </c>
      <c r="BK391" s="201">
        <f>ROUND(I391*H391,2)</f>
        <v>0</v>
      </c>
      <c r="BL391" s="99" t="s">
        <v>113</v>
      </c>
      <c r="BM391" s="99" t="s">
        <v>2048</v>
      </c>
    </row>
    <row r="392" spans="2:65" s="207" customFormat="1">
      <c r="B392" s="206"/>
      <c r="D392" s="202" t="s">
        <v>185</v>
      </c>
      <c r="E392" s="208" t="s">
        <v>5</v>
      </c>
      <c r="F392" s="209" t="s">
        <v>2003</v>
      </c>
      <c r="H392" s="208" t="s">
        <v>5</v>
      </c>
      <c r="I392" s="10"/>
      <c r="L392" s="206"/>
      <c r="M392" s="210"/>
      <c r="N392" s="211"/>
      <c r="O392" s="211"/>
      <c r="P392" s="211"/>
      <c r="Q392" s="211"/>
      <c r="R392" s="211"/>
      <c r="S392" s="211"/>
      <c r="T392" s="212"/>
      <c r="AT392" s="208" t="s">
        <v>185</v>
      </c>
      <c r="AU392" s="208" t="s">
        <v>81</v>
      </c>
      <c r="AV392" s="207" t="s">
        <v>77</v>
      </c>
      <c r="AW392" s="207" t="s">
        <v>36</v>
      </c>
      <c r="AX392" s="207" t="s">
        <v>73</v>
      </c>
      <c r="AY392" s="208" t="s">
        <v>175</v>
      </c>
    </row>
    <row r="393" spans="2:65" s="214" customFormat="1">
      <c r="B393" s="213"/>
      <c r="D393" s="202" t="s">
        <v>185</v>
      </c>
      <c r="E393" s="215" t="s">
        <v>5</v>
      </c>
      <c r="F393" s="216" t="s">
        <v>2049</v>
      </c>
      <c r="H393" s="217">
        <v>7</v>
      </c>
      <c r="I393" s="11"/>
      <c r="L393" s="213"/>
      <c r="M393" s="218"/>
      <c r="N393" s="219"/>
      <c r="O393" s="219"/>
      <c r="P393" s="219"/>
      <c r="Q393" s="219"/>
      <c r="R393" s="219"/>
      <c r="S393" s="219"/>
      <c r="T393" s="220"/>
      <c r="AT393" s="215" t="s">
        <v>185</v>
      </c>
      <c r="AU393" s="215" t="s">
        <v>81</v>
      </c>
      <c r="AV393" s="214" t="s">
        <v>81</v>
      </c>
      <c r="AW393" s="214" t="s">
        <v>36</v>
      </c>
      <c r="AX393" s="214" t="s">
        <v>73</v>
      </c>
      <c r="AY393" s="215" t="s">
        <v>175</v>
      </c>
    </row>
    <row r="394" spans="2:65" s="214" customFormat="1">
      <c r="B394" s="213"/>
      <c r="D394" s="202" t="s">
        <v>185</v>
      </c>
      <c r="E394" s="215" t="s">
        <v>5</v>
      </c>
      <c r="F394" s="216" t="s">
        <v>2050</v>
      </c>
      <c r="H394" s="217">
        <v>4.5999999999999996</v>
      </c>
      <c r="I394" s="11"/>
      <c r="L394" s="213"/>
      <c r="M394" s="218"/>
      <c r="N394" s="219"/>
      <c r="O394" s="219"/>
      <c r="P394" s="219"/>
      <c r="Q394" s="219"/>
      <c r="R394" s="219"/>
      <c r="S394" s="219"/>
      <c r="T394" s="220"/>
      <c r="AT394" s="215" t="s">
        <v>185</v>
      </c>
      <c r="AU394" s="215" t="s">
        <v>81</v>
      </c>
      <c r="AV394" s="214" t="s">
        <v>81</v>
      </c>
      <c r="AW394" s="214" t="s">
        <v>36</v>
      </c>
      <c r="AX394" s="214" t="s">
        <v>73</v>
      </c>
      <c r="AY394" s="215" t="s">
        <v>175</v>
      </c>
    </row>
    <row r="395" spans="2:65" s="222" customFormat="1">
      <c r="B395" s="221"/>
      <c r="D395" s="202" t="s">
        <v>185</v>
      </c>
      <c r="E395" s="223" t="s">
        <v>5</v>
      </c>
      <c r="F395" s="224" t="s">
        <v>196</v>
      </c>
      <c r="H395" s="225">
        <v>11.6</v>
      </c>
      <c r="I395" s="12"/>
      <c r="L395" s="221"/>
      <c r="M395" s="226"/>
      <c r="N395" s="227"/>
      <c r="O395" s="227"/>
      <c r="P395" s="227"/>
      <c r="Q395" s="227"/>
      <c r="R395" s="227"/>
      <c r="S395" s="227"/>
      <c r="T395" s="228"/>
      <c r="AT395" s="223" t="s">
        <v>185</v>
      </c>
      <c r="AU395" s="223" t="s">
        <v>81</v>
      </c>
      <c r="AV395" s="222" t="s">
        <v>113</v>
      </c>
      <c r="AW395" s="222" t="s">
        <v>36</v>
      </c>
      <c r="AX395" s="222" t="s">
        <v>77</v>
      </c>
      <c r="AY395" s="223" t="s">
        <v>175</v>
      </c>
    </row>
    <row r="396" spans="2:65" s="109" customFormat="1" ht="16.5" customHeight="1">
      <c r="B396" s="110"/>
      <c r="C396" s="191" t="s">
        <v>1698</v>
      </c>
      <c r="D396" s="191" t="s">
        <v>177</v>
      </c>
      <c r="E396" s="192" t="s">
        <v>1742</v>
      </c>
      <c r="F396" s="193" t="s">
        <v>1743</v>
      </c>
      <c r="G396" s="194" t="s">
        <v>290</v>
      </c>
      <c r="H396" s="195">
        <v>4.5999999999999999E-2</v>
      </c>
      <c r="I396" s="9"/>
      <c r="J396" s="196">
        <f>ROUND(I396*H396,2)</f>
        <v>0</v>
      </c>
      <c r="K396" s="193" t="s">
        <v>200</v>
      </c>
      <c r="L396" s="110"/>
      <c r="M396" s="197" t="s">
        <v>5</v>
      </c>
      <c r="N396" s="198" t="s">
        <v>44</v>
      </c>
      <c r="O396" s="111"/>
      <c r="P396" s="199">
        <f>O396*H396</f>
        <v>0</v>
      </c>
      <c r="Q396" s="199">
        <v>1.0040899999999999</v>
      </c>
      <c r="R396" s="199">
        <f>Q396*H396</f>
        <v>4.6188139999999996E-2</v>
      </c>
      <c r="S396" s="199">
        <v>0</v>
      </c>
      <c r="T396" s="200">
        <f>S396*H396</f>
        <v>0</v>
      </c>
      <c r="AR396" s="99" t="s">
        <v>113</v>
      </c>
      <c r="AT396" s="99" t="s">
        <v>177</v>
      </c>
      <c r="AU396" s="99" t="s">
        <v>81</v>
      </c>
      <c r="AY396" s="99" t="s">
        <v>175</v>
      </c>
      <c r="BE396" s="201">
        <f>IF(N396="základní",J396,0)</f>
        <v>0</v>
      </c>
      <c r="BF396" s="201">
        <f>IF(N396="snížená",J396,0)</f>
        <v>0</v>
      </c>
      <c r="BG396" s="201">
        <f>IF(N396="zákl. přenesená",J396,0)</f>
        <v>0</v>
      </c>
      <c r="BH396" s="201">
        <f>IF(N396="sníž. přenesená",J396,0)</f>
        <v>0</v>
      </c>
      <c r="BI396" s="201">
        <f>IF(N396="nulová",J396,0)</f>
        <v>0</v>
      </c>
      <c r="BJ396" s="99" t="s">
        <v>77</v>
      </c>
      <c r="BK396" s="201">
        <f>ROUND(I396*H396,2)</f>
        <v>0</v>
      </c>
      <c r="BL396" s="99" t="s">
        <v>113</v>
      </c>
      <c r="BM396" s="99" t="s">
        <v>2051</v>
      </c>
    </row>
    <row r="397" spans="2:65" s="109" customFormat="1" ht="40.5">
      <c r="B397" s="110"/>
      <c r="D397" s="202" t="s">
        <v>183</v>
      </c>
      <c r="F397" s="203" t="s">
        <v>1745</v>
      </c>
      <c r="I397" s="7"/>
      <c r="L397" s="110"/>
      <c r="M397" s="204"/>
      <c r="N397" s="111"/>
      <c r="O397" s="111"/>
      <c r="P397" s="111"/>
      <c r="Q397" s="111"/>
      <c r="R397" s="111"/>
      <c r="S397" s="111"/>
      <c r="T397" s="205"/>
      <c r="AT397" s="99" t="s">
        <v>183</v>
      </c>
      <c r="AU397" s="99" t="s">
        <v>81</v>
      </c>
    </row>
    <row r="398" spans="2:65" s="207" customFormat="1">
      <c r="B398" s="206"/>
      <c r="D398" s="202" t="s">
        <v>185</v>
      </c>
      <c r="E398" s="208" t="s">
        <v>5</v>
      </c>
      <c r="F398" s="209" t="s">
        <v>2003</v>
      </c>
      <c r="H398" s="208" t="s">
        <v>5</v>
      </c>
      <c r="I398" s="10"/>
      <c r="L398" s="206"/>
      <c r="M398" s="210"/>
      <c r="N398" s="211"/>
      <c r="O398" s="211"/>
      <c r="P398" s="211"/>
      <c r="Q398" s="211"/>
      <c r="R398" s="211"/>
      <c r="S398" s="211"/>
      <c r="T398" s="212"/>
      <c r="AT398" s="208" t="s">
        <v>185</v>
      </c>
      <c r="AU398" s="208" t="s">
        <v>81</v>
      </c>
      <c r="AV398" s="207" t="s">
        <v>77</v>
      </c>
      <c r="AW398" s="207" t="s">
        <v>36</v>
      </c>
      <c r="AX398" s="207" t="s">
        <v>73</v>
      </c>
      <c r="AY398" s="208" t="s">
        <v>175</v>
      </c>
    </row>
    <row r="399" spans="2:65" s="214" customFormat="1">
      <c r="B399" s="213"/>
      <c r="D399" s="202" t="s">
        <v>185</v>
      </c>
      <c r="E399" s="215" t="s">
        <v>5</v>
      </c>
      <c r="F399" s="216" t="s">
        <v>2052</v>
      </c>
      <c r="H399" s="217">
        <v>1.6E-2</v>
      </c>
      <c r="I399" s="11"/>
      <c r="L399" s="213"/>
      <c r="M399" s="218"/>
      <c r="N399" s="219"/>
      <c r="O399" s="219"/>
      <c r="P399" s="219"/>
      <c r="Q399" s="219"/>
      <c r="R399" s="219"/>
      <c r="S399" s="219"/>
      <c r="T399" s="220"/>
      <c r="AT399" s="215" t="s">
        <v>185</v>
      </c>
      <c r="AU399" s="215" t="s">
        <v>81</v>
      </c>
      <c r="AV399" s="214" t="s">
        <v>81</v>
      </c>
      <c r="AW399" s="214" t="s">
        <v>36</v>
      </c>
      <c r="AX399" s="214" t="s">
        <v>73</v>
      </c>
      <c r="AY399" s="215" t="s">
        <v>175</v>
      </c>
    </row>
    <row r="400" spans="2:65" s="214" customFormat="1">
      <c r="B400" s="213"/>
      <c r="D400" s="202" t="s">
        <v>185</v>
      </c>
      <c r="E400" s="215" t="s">
        <v>5</v>
      </c>
      <c r="F400" s="216" t="s">
        <v>2053</v>
      </c>
      <c r="H400" s="217">
        <v>1.7000000000000001E-2</v>
      </c>
      <c r="I400" s="11"/>
      <c r="L400" s="213"/>
      <c r="M400" s="218"/>
      <c r="N400" s="219"/>
      <c r="O400" s="219"/>
      <c r="P400" s="219"/>
      <c r="Q400" s="219"/>
      <c r="R400" s="219"/>
      <c r="S400" s="219"/>
      <c r="T400" s="220"/>
      <c r="AT400" s="215" t="s">
        <v>185</v>
      </c>
      <c r="AU400" s="215" t="s">
        <v>81</v>
      </c>
      <c r="AV400" s="214" t="s">
        <v>81</v>
      </c>
      <c r="AW400" s="214" t="s">
        <v>36</v>
      </c>
      <c r="AX400" s="214" t="s">
        <v>73</v>
      </c>
      <c r="AY400" s="215" t="s">
        <v>175</v>
      </c>
    </row>
    <row r="401" spans="2:65" s="214" customFormat="1">
      <c r="B401" s="213"/>
      <c r="D401" s="202" t="s">
        <v>185</v>
      </c>
      <c r="E401" s="215" t="s">
        <v>5</v>
      </c>
      <c r="F401" s="216" t="s">
        <v>2054</v>
      </c>
      <c r="H401" s="217">
        <v>1.2999999999999999E-2</v>
      </c>
      <c r="I401" s="11"/>
      <c r="L401" s="213"/>
      <c r="M401" s="218"/>
      <c r="N401" s="219"/>
      <c r="O401" s="219"/>
      <c r="P401" s="219"/>
      <c r="Q401" s="219"/>
      <c r="R401" s="219"/>
      <c r="S401" s="219"/>
      <c r="T401" s="220"/>
      <c r="AT401" s="215" t="s">
        <v>185</v>
      </c>
      <c r="AU401" s="215" t="s">
        <v>81</v>
      </c>
      <c r="AV401" s="214" t="s">
        <v>81</v>
      </c>
      <c r="AW401" s="214" t="s">
        <v>36</v>
      </c>
      <c r="AX401" s="214" t="s">
        <v>73</v>
      </c>
      <c r="AY401" s="215" t="s">
        <v>175</v>
      </c>
    </row>
    <row r="402" spans="2:65" s="222" customFormat="1">
      <c r="B402" s="221"/>
      <c r="D402" s="202" t="s">
        <v>185</v>
      </c>
      <c r="E402" s="223" t="s">
        <v>5</v>
      </c>
      <c r="F402" s="224" t="s">
        <v>196</v>
      </c>
      <c r="H402" s="225">
        <v>4.5999999999999999E-2</v>
      </c>
      <c r="I402" s="12"/>
      <c r="L402" s="221"/>
      <c r="M402" s="226"/>
      <c r="N402" s="227"/>
      <c r="O402" s="227"/>
      <c r="P402" s="227"/>
      <c r="Q402" s="227"/>
      <c r="R402" s="227"/>
      <c r="S402" s="227"/>
      <c r="T402" s="228"/>
      <c r="AT402" s="223" t="s">
        <v>185</v>
      </c>
      <c r="AU402" s="223" t="s">
        <v>81</v>
      </c>
      <c r="AV402" s="222" t="s">
        <v>113</v>
      </c>
      <c r="AW402" s="222" t="s">
        <v>36</v>
      </c>
      <c r="AX402" s="222" t="s">
        <v>77</v>
      </c>
      <c r="AY402" s="223" t="s">
        <v>175</v>
      </c>
    </row>
    <row r="403" spans="2:65" s="109" customFormat="1" ht="25.5" customHeight="1">
      <c r="B403" s="110"/>
      <c r="C403" s="191" t="s">
        <v>1700</v>
      </c>
      <c r="D403" s="191" t="s">
        <v>177</v>
      </c>
      <c r="E403" s="192" t="s">
        <v>497</v>
      </c>
      <c r="F403" s="193" t="s">
        <v>498</v>
      </c>
      <c r="G403" s="194" t="s">
        <v>341</v>
      </c>
      <c r="H403" s="195">
        <v>5</v>
      </c>
      <c r="I403" s="9"/>
      <c r="J403" s="196">
        <f>ROUND(I403*H403,2)</f>
        <v>0</v>
      </c>
      <c r="K403" s="193" t="s">
        <v>200</v>
      </c>
      <c r="L403" s="110"/>
      <c r="M403" s="197" t="s">
        <v>5</v>
      </c>
      <c r="N403" s="198" t="s">
        <v>44</v>
      </c>
      <c r="O403" s="111"/>
      <c r="P403" s="199">
        <f>O403*H403</f>
        <v>0</v>
      </c>
      <c r="Q403" s="199">
        <v>0</v>
      </c>
      <c r="R403" s="199">
        <f>Q403*H403</f>
        <v>0</v>
      </c>
      <c r="S403" s="199">
        <v>0.1</v>
      </c>
      <c r="T403" s="200">
        <f>S403*H403</f>
        <v>0.5</v>
      </c>
      <c r="AR403" s="99" t="s">
        <v>113</v>
      </c>
      <c r="AT403" s="99" t="s">
        <v>177</v>
      </c>
      <c r="AU403" s="99" t="s">
        <v>81</v>
      </c>
      <c r="AY403" s="99" t="s">
        <v>175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99" t="s">
        <v>77</v>
      </c>
      <c r="BK403" s="201">
        <f>ROUND(I403*H403,2)</f>
        <v>0</v>
      </c>
      <c r="BL403" s="99" t="s">
        <v>113</v>
      </c>
      <c r="BM403" s="99" t="s">
        <v>2055</v>
      </c>
    </row>
    <row r="404" spans="2:65" s="109" customFormat="1" ht="25.5" customHeight="1">
      <c r="B404" s="110"/>
      <c r="C404" s="191" t="s">
        <v>1704</v>
      </c>
      <c r="D404" s="191" t="s">
        <v>177</v>
      </c>
      <c r="E404" s="192" t="s">
        <v>501</v>
      </c>
      <c r="F404" s="193" t="s">
        <v>2678</v>
      </c>
      <c r="G404" s="194" t="s">
        <v>341</v>
      </c>
      <c r="H404" s="195">
        <v>7</v>
      </c>
      <c r="I404" s="9"/>
      <c r="J404" s="196">
        <f>ROUND(I404*H404,2)</f>
        <v>0</v>
      </c>
      <c r="K404" s="193" t="s">
        <v>5</v>
      </c>
      <c r="L404" s="110"/>
      <c r="M404" s="197" t="s">
        <v>5</v>
      </c>
      <c r="N404" s="198" t="s">
        <v>44</v>
      </c>
      <c r="O404" s="111"/>
      <c r="P404" s="199">
        <f>O404*H404</f>
        <v>0</v>
      </c>
      <c r="Q404" s="199">
        <v>0.217338</v>
      </c>
      <c r="R404" s="199">
        <f>Q404*H404</f>
        <v>1.521366</v>
      </c>
      <c r="S404" s="199">
        <v>0</v>
      </c>
      <c r="T404" s="200">
        <f>S404*H404</f>
        <v>0</v>
      </c>
      <c r="AR404" s="99" t="s">
        <v>113</v>
      </c>
      <c r="AT404" s="99" t="s">
        <v>177</v>
      </c>
      <c r="AU404" s="99" t="s">
        <v>81</v>
      </c>
      <c r="AY404" s="99" t="s">
        <v>175</v>
      </c>
      <c r="BE404" s="201">
        <f>IF(N404="základní",J404,0)</f>
        <v>0</v>
      </c>
      <c r="BF404" s="201">
        <f>IF(N404="snížená",J404,0)</f>
        <v>0</v>
      </c>
      <c r="BG404" s="201">
        <f>IF(N404="zákl. přenesená",J404,0)</f>
        <v>0</v>
      </c>
      <c r="BH404" s="201">
        <f>IF(N404="sníž. přenesená",J404,0)</f>
        <v>0</v>
      </c>
      <c r="BI404" s="201">
        <f>IF(N404="nulová",J404,0)</f>
        <v>0</v>
      </c>
      <c r="BJ404" s="99" t="s">
        <v>77</v>
      </c>
      <c r="BK404" s="201">
        <f>ROUND(I404*H404,2)</f>
        <v>0</v>
      </c>
      <c r="BL404" s="99" t="s">
        <v>113</v>
      </c>
      <c r="BM404" s="99" t="s">
        <v>2056</v>
      </c>
    </row>
    <row r="405" spans="2:65" s="207" customFormat="1">
      <c r="B405" s="206"/>
      <c r="D405" s="202" t="s">
        <v>185</v>
      </c>
      <c r="E405" s="208" t="s">
        <v>5</v>
      </c>
      <c r="F405" s="209" t="s">
        <v>343</v>
      </c>
      <c r="H405" s="208" t="s">
        <v>5</v>
      </c>
      <c r="I405" s="10"/>
      <c r="L405" s="206"/>
      <c r="M405" s="210"/>
      <c r="N405" s="211"/>
      <c r="O405" s="211"/>
      <c r="P405" s="211"/>
      <c r="Q405" s="211"/>
      <c r="R405" s="211"/>
      <c r="S405" s="211"/>
      <c r="T405" s="212"/>
      <c r="AT405" s="208" t="s">
        <v>185</v>
      </c>
      <c r="AU405" s="208" t="s">
        <v>81</v>
      </c>
      <c r="AV405" s="207" t="s">
        <v>77</v>
      </c>
      <c r="AW405" s="207" t="s">
        <v>36</v>
      </c>
      <c r="AX405" s="207" t="s">
        <v>73</v>
      </c>
      <c r="AY405" s="208" t="s">
        <v>175</v>
      </c>
    </row>
    <row r="406" spans="2:65" s="214" customFormat="1">
      <c r="B406" s="213"/>
      <c r="D406" s="202" t="s">
        <v>185</v>
      </c>
      <c r="E406" s="215" t="s">
        <v>5</v>
      </c>
      <c r="F406" s="216" t="s">
        <v>2057</v>
      </c>
      <c r="H406" s="217">
        <v>6</v>
      </c>
      <c r="I406" s="11"/>
      <c r="L406" s="213"/>
      <c r="M406" s="218"/>
      <c r="N406" s="219"/>
      <c r="O406" s="219"/>
      <c r="P406" s="219"/>
      <c r="Q406" s="219"/>
      <c r="R406" s="219"/>
      <c r="S406" s="219"/>
      <c r="T406" s="220"/>
      <c r="AT406" s="215" t="s">
        <v>185</v>
      </c>
      <c r="AU406" s="215" t="s">
        <v>81</v>
      </c>
      <c r="AV406" s="214" t="s">
        <v>81</v>
      </c>
      <c r="AW406" s="214" t="s">
        <v>36</v>
      </c>
      <c r="AX406" s="214" t="s">
        <v>73</v>
      </c>
      <c r="AY406" s="215" t="s">
        <v>175</v>
      </c>
    </row>
    <row r="407" spans="2:65" s="207" customFormat="1">
      <c r="B407" s="206"/>
      <c r="D407" s="202" t="s">
        <v>185</v>
      </c>
      <c r="E407" s="208" t="s">
        <v>5</v>
      </c>
      <c r="F407" s="209" t="s">
        <v>2003</v>
      </c>
      <c r="H407" s="208" t="s">
        <v>5</v>
      </c>
      <c r="I407" s="10"/>
      <c r="L407" s="206"/>
      <c r="M407" s="210"/>
      <c r="N407" s="211"/>
      <c r="O407" s="211"/>
      <c r="P407" s="211"/>
      <c r="Q407" s="211"/>
      <c r="R407" s="211"/>
      <c r="S407" s="211"/>
      <c r="T407" s="212"/>
      <c r="AT407" s="208" t="s">
        <v>185</v>
      </c>
      <c r="AU407" s="208" t="s">
        <v>81</v>
      </c>
      <c r="AV407" s="207" t="s">
        <v>77</v>
      </c>
      <c r="AW407" s="207" t="s">
        <v>36</v>
      </c>
      <c r="AX407" s="207" t="s">
        <v>73</v>
      </c>
      <c r="AY407" s="208" t="s">
        <v>175</v>
      </c>
    </row>
    <row r="408" spans="2:65" s="214" customFormat="1">
      <c r="B408" s="213"/>
      <c r="D408" s="202" t="s">
        <v>185</v>
      </c>
      <c r="E408" s="215" t="s">
        <v>5</v>
      </c>
      <c r="F408" s="216" t="s">
        <v>77</v>
      </c>
      <c r="H408" s="217">
        <v>1</v>
      </c>
      <c r="I408" s="11"/>
      <c r="L408" s="213"/>
      <c r="M408" s="218"/>
      <c r="N408" s="219"/>
      <c r="O408" s="219"/>
      <c r="P408" s="219"/>
      <c r="Q408" s="219"/>
      <c r="R408" s="219"/>
      <c r="S408" s="219"/>
      <c r="T408" s="220"/>
      <c r="AT408" s="215" t="s">
        <v>185</v>
      </c>
      <c r="AU408" s="215" t="s">
        <v>81</v>
      </c>
      <c r="AV408" s="214" t="s">
        <v>81</v>
      </c>
      <c r="AW408" s="214" t="s">
        <v>36</v>
      </c>
      <c r="AX408" s="214" t="s">
        <v>73</v>
      </c>
      <c r="AY408" s="215" t="s">
        <v>175</v>
      </c>
    </row>
    <row r="409" spans="2:65" s="222" customFormat="1">
      <c r="B409" s="221"/>
      <c r="D409" s="202" t="s">
        <v>185</v>
      </c>
      <c r="E409" s="223" t="s">
        <v>5</v>
      </c>
      <c r="F409" s="224" t="s">
        <v>196</v>
      </c>
      <c r="H409" s="225">
        <v>7</v>
      </c>
      <c r="I409" s="12"/>
      <c r="L409" s="221"/>
      <c r="M409" s="226"/>
      <c r="N409" s="227"/>
      <c r="O409" s="227"/>
      <c r="P409" s="227"/>
      <c r="Q409" s="227"/>
      <c r="R409" s="227"/>
      <c r="S409" s="227"/>
      <c r="T409" s="228"/>
      <c r="AT409" s="223" t="s">
        <v>185</v>
      </c>
      <c r="AU409" s="223" t="s">
        <v>81</v>
      </c>
      <c r="AV409" s="222" t="s">
        <v>113</v>
      </c>
      <c r="AW409" s="222" t="s">
        <v>36</v>
      </c>
      <c r="AX409" s="222" t="s">
        <v>77</v>
      </c>
      <c r="AY409" s="223" t="s">
        <v>175</v>
      </c>
    </row>
    <row r="410" spans="2:65" s="109" customFormat="1" ht="25.5" customHeight="1">
      <c r="B410" s="110"/>
      <c r="C410" s="229" t="s">
        <v>1708</v>
      </c>
      <c r="D410" s="229" t="s">
        <v>287</v>
      </c>
      <c r="E410" s="230" t="s">
        <v>505</v>
      </c>
      <c r="F410" s="379" t="s">
        <v>2681</v>
      </c>
      <c r="G410" s="232" t="s">
        <v>341</v>
      </c>
      <c r="H410" s="233">
        <v>2</v>
      </c>
      <c r="I410" s="13"/>
      <c r="J410" s="234">
        <f>ROUND(I410*H410,2)</f>
        <v>0</v>
      </c>
      <c r="K410" s="231" t="s">
        <v>5</v>
      </c>
      <c r="L410" s="235"/>
      <c r="M410" s="236" t="s">
        <v>5</v>
      </c>
      <c r="N410" s="237" t="s">
        <v>44</v>
      </c>
      <c r="O410" s="111"/>
      <c r="P410" s="199">
        <f>O410*H410</f>
        <v>0</v>
      </c>
      <c r="Q410" s="199">
        <v>8.1000000000000003E-2</v>
      </c>
      <c r="R410" s="199">
        <f>Q410*H410</f>
        <v>0.16200000000000001</v>
      </c>
      <c r="S410" s="199">
        <v>0</v>
      </c>
      <c r="T410" s="200">
        <f>S410*H410</f>
        <v>0</v>
      </c>
      <c r="AR410" s="99" t="s">
        <v>225</v>
      </c>
      <c r="AT410" s="99" t="s">
        <v>287</v>
      </c>
      <c r="AU410" s="99" t="s">
        <v>81</v>
      </c>
      <c r="AY410" s="99" t="s">
        <v>175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99" t="s">
        <v>77</v>
      </c>
      <c r="BK410" s="201">
        <f>ROUND(I410*H410,2)</f>
        <v>0</v>
      </c>
      <c r="BL410" s="99" t="s">
        <v>113</v>
      </c>
      <c r="BM410" s="99" t="s">
        <v>2058</v>
      </c>
    </row>
    <row r="411" spans="2:65" s="109" customFormat="1" ht="25.5" customHeight="1">
      <c r="B411" s="110"/>
      <c r="C411" s="229" t="s">
        <v>1712</v>
      </c>
      <c r="D411" s="229" t="s">
        <v>287</v>
      </c>
      <c r="E411" s="230"/>
      <c r="F411" s="231" t="s">
        <v>2677</v>
      </c>
      <c r="G411" s="232" t="s">
        <v>341</v>
      </c>
      <c r="H411" s="233">
        <v>5</v>
      </c>
      <c r="I411" s="13"/>
      <c r="J411" s="234"/>
      <c r="K411" s="231" t="s">
        <v>5</v>
      </c>
      <c r="L411" s="235"/>
      <c r="M411" s="236" t="s">
        <v>5</v>
      </c>
      <c r="N411" s="237" t="s">
        <v>44</v>
      </c>
      <c r="O411" s="111"/>
      <c r="P411" s="199">
        <f>O411*H411</f>
        <v>0</v>
      </c>
      <c r="Q411" s="199">
        <v>8.1000000000000003E-2</v>
      </c>
      <c r="R411" s="199">
        <f>Q411*H411</f>
        <v>0.40500000000000003</v>
      </c>
      <c r="S411" s="199">
        <v>0</v>
      </c>
      <c r="T411" s="200">
        <f>S411*H411</f>
        <v>0</v>
      </c>
      <c r="AR411" s="99" t="s">
        <v>225</v>
      </c>
      <c r="AT411" s="99" t="s">
        <v>287</v>
      </c>
      <c r="AU411" s="99" t="s">
        <v>81</v>
      </c>
      <c r="AY411" s="99" t="s">
        <v>175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99" t="s">
        <v>77</v>
      </c>
      <c r="BK411" s="201">
        <f>ROUND(I411*H411,2)</f>
        <v>0</v>
      </c>
      <c r="BL411" s="99" t="s">
        <v>113</v>
      </c>
      <c r="BM411" s="99" t="s">
        <v>2059</v>
      </c>
    </row>
    <row r="412" spans="2:65" s="109" customFormat="1" ht="25.5" customHeight="1">
      <c r="B412" s="110"/>
      <c r="C412" s="191" t="s">
        <v>1714</v>
      </c>
      <c r="D412" s="191" t="s">
        <v>177</v>
      </c>
      <c r="E412" s="192" t="s">
        <v>509</v>
      </c>
      <c r="F412" s="193" t="s">
        <v>510</v>
      </c>
      <c r="G412" s="194" t="s">
        <v>222</v>
      </c>
      <c r="H412" s="195">
        <v>0.9</v>
      </c>
      <c r="I412" s="9"/>
      <c r="J412" s="196">
        <f>ROUND(I412*H412,2)</f>
        <v>0</v>
      </c>
      <c r="K412" s="193" t="s">
        <v>200</v>
      </c>
      <c r="L412" s="110"/>
      <c r="M412" s="197" t="s">
        <v>5</v>
      </c>
      <c r="N412" s="198" t="s">
        <v>44</v>
      </c>
      <c r="O412" s="111"/>
      <c r="P412" s="199">
        <f>O412*H412</f>
        <v>0</v>
      </c>
      <c r="Q412" s="199">
        <v>0</v>
      </c>
      <c r="R412" s="199">
        <f>Q412*H412</f>
        <v>0</v>
      </c>
      <c r="S412" s="199">
        <v>0</v>
      </c>
      <c r="T412" s="200">
        <f>S412*H412</f>
        <v>0</v>
      </c>
      <c r="AR412" s="99" t="s">
        <v>113</v>
      </c>
      <c r="AT412" s="99" t="s">
        <v>177</v>
      </c>
      <c r="AU412" s="99" t="s">
        <v>81</v>
      </c>
      <c r="AY412" s="99" t="s">
        <v>175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99" t="s">
        <v>77</v>
      </c>
      <c r="BK412" s="201">
        <f>ROUND(I412*H412,2)</f>
        <v>0</v>
      </c>
      <c r="BL412" s="99" t="s">
        <v>113</v>
      </c>
      <c r="BM412" s="99" t="s">
        <v>2060</v>
      </c>
    </row>
    <row r="413" spans="2:65" s="207" customFormat="1">
      <c r="B413" s="206"/>
      <c r="D413" s="202" t="s">
        <v>185</v>
      </c>
      <c r="E413" s="208" t="s">
        <v>5</v>
      </c>
      <c r="F413" s="209" t="s">
        <v>2061</v>
      </c>
      <c r="H413" s="208" t="s">
        <v>5</v>
      </c>
      <c r="I413" s="10"/>
      <c r="L413" s="206"/>
      <c r="M413" s="210"/>
      <c r="N413" s="211"/>
      <c r="O413" s="211"/>
      <c r="P413" s="211"/>
      <c r="Q413" s="211"/>
      <c r="R413" s="211"/>
      <c r="S413" s="211"/>
      <c r="T413" s="212"/>
      <c r="AT413" s="208" t="s">
        <v>185</v>
      </c>
      <c r="AU413" s="208" t="s">
        <v>81</v>
      </c>
      <c r="AV413" s="207" t="s">
        <v>77</v>
      </c>
      <c r="AW413" s="207" t="s">
        <v>36</v>
      </c>
      <c r="AX413" s="207" t="s">
        <v>73</v>
      </c>
      <c r="AY413" s="208" t="s">
        <v>175</v>
      </c>
    </row>
    <row r="414" spans="2:65" s="214" customFormat="1">
      <c r="B414" s="213"/>
      <c r="D414" s="202" t="s">
        <v>185</v>
      </c>
      <c r="E414" s="215" t="s">
        <v>5</v>
      </c>
      <c r="F414" s="216" t="s">
        <v>2062</v>
      </c>
      <c r="H414" s="217">
        <v>0.9</v>
      </c>
      <c r="I414" s="11"/>
      <c r="L414" s="213"/>
      <c r="M414" s="218"/>
      <c r="N414" s="219"/>
      <c r="O414" s="219"/>
      <c r="P414" s="219"/>
      <c r="Q414" s="219"/>
      <c r="R414" s="219"/>
      <c r="S414" s="219"/>
      <c r="T414" s="220"/>
      <c r="AT414" s="215" t="s">
        <v>185</v>
      </c>
      <c r="AU414" s="215" t="s">
        <v>81</v>
      </c>
      <c r="AV414" s="214" t="s">
        <v>81</v>
      </c>
      <c r="AW414" s="214" t="s">
        <v>36</v>
      </c>
      <c r="AX414" s="214" t="s">
        <v>77</v>
      </c>
      <c r="AY414" s="215" t="s">
        <v>175</v>
      </c>
    </row>
    <row r="415" spans="2:65" s="109" customFormat="1" ht="16.5" customHeight="1">
      <c r="B415" s="110"/>
      <c r="C415" s="191" t="s">
        <v>1718</v>
      </c>
      <c r="D415" s="191" t="s">
        <v>177</v>
      </c>
      <c r="E415" s="192" t="s">
        <v>519</v>
      </c>
      <c r="F415" s="193" t="s">
        <v>520</v>
      </c>
      <c r="G415" s="194" t="s">
        <v>199</v>
      </c>
      <c r="H415" s="195">
        <v>157.13999999999999</v>
      </c>
      <c r="I415" s="9"/>
      <c r="J415" s="196">
        <f>ROUND(I415*H415,2)</f>
        <v>0</v>
      </c>
      <c r="K415" s="193" t="s">
        <v>5</v>
      </c>
      <c r="L415" s="110"/>
      <c r="M415" s="197" t="s">
        <v>5</v>
      </c>
      <c r="N415" s="198" t="s">
        <v>44</v>
      </c>
      <c r="O415" s="111"/>
      <c r="P415" s="199">
        <f>O415*H415</f>
        <v>0</v>
      </c>
      <c r="Q415" s="199">
        <v>9.0000000000000006E-5</v>
      </c>
      <c r="R415" s="199">
        <f>Q415*H415</f>
        <v>1.41426E-2</v>
      </c>
      <c r="S415" s="199">
        <v>0</v>
      </c>
      <c r="T415" s="200">
        <f>S415*H415</f>
        <v>0</v>
      </c>
      <c r="AR415" s="99" t="s">
        <v>113</v>
      </c>
      <c r="AT415" s="99" t="s">
        <v>177</v>
      </c>
      <c r="AU415" s="99" t="s">
        <v>81</v>
      </c>
      <c r="AY415" s="99" t="s">
        <v>175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99" t="s">
        <v>77</v>
      </c>
      <c r="BK415" s="201">
        <f>ROUND(I415*H415,2)</f>
        <v>0</v>
      </c>
      <c r="BL415" s="99" t="s">
        <v>113</v>
      </c>
      <c r="BM415" s="99" t="s">
        <v>2063</v>
      </c>
    </row>
    <row r="416" spans="2:65" s="109" customFormat="1" ht="16.5" customHeight="1">
      <c r="B416" s="110"/>
      <c r="C416" s="191" t="s">
        <v>2658</v>
      </c>
      <c r="D416" s="191"/>
      <c r="E416" s="192"/>
      <c r="F416" s="193" t="s">
        <v>2663</v>
      </c>
      <c r="G416" s="194" t="s">
        <v>730</v>
      </c>
      <c r="H416" s="195">
        <v>2</v>
      </c>
      <c r="I416" s="9"/>
      <c r="J416" s="196">
        <f t="shared" ref="J416:J419" si="10">ROUND(I416*H416,2)</f>
        <v>0</v>
      </c>
      <c r="K416" s="300"/>
      <c r="L416" s="110"/>
      <c r="M416" s="301"/>
      <c r="N416" s="302"/>
      <c r="O416" s="303"/>
      <c r="P416" s="304"/>
      <c r="Q416" s="304"/>
      <c r="R416" s="304"/>
      <c r="S416" s="304"/>
      <c r="T416" s="200"/>
      <c r="AR416" s="99"/>
      <c r="AT416" s="99"/>
      <c r="AU416" s="99"/>
      <c r="AY416" s="99"/>
      <c r="BE416" s="201"/>
      <c r="BF416" s="201"/>
      <c r="BG416" s="201"/>
      <c r="BH416" s="201"/>
      <c r="BI416" s="201"/>
      <c r="BJ416" s="99"/>
      <c r="BK416" s="201"/>
      <c r="BL416" s="99"/>
      <c r="BM416" s="99"/>
    </row>
    <row r="417" spans="2:65" s="109" customFormat="1" ht="16.5" customHeight="1">
      <c r="B417" s="110"/>
      <c r="C417" s="191" t="s">
        <v>2659</v>
      </c>
      <c r="D417" s="191"/>
      <c r="E417" s="192"/>
      <c r="F417" s="193" t="s">
        <v>2664</v>
      </c>
      <c r="G417" s="194" t="s">
        <v>730</v>
      </c>
      <c r="H417" s="195">
        <v>2</v>
      </c>
      <c r="I417" s="9"/>
      <c r="J417" s="196">
        <f t="shared" si="10"/>
        <v>0</v>
      </c>
      <c r="K417" s="300"/>
      <c r="L417" s="110"/>
      <c r="M417" s="301"/>
      <c r="N417" s="302"/>
      <c r="O417" s="303"/>
      <c r="P417" s="304"/>
      <c r="Q417" s="304"/>
      <c r="R417" s="304"/>
      <c r="S417" s="304"/>
      <c r="T417" s="200"/>
      <c r="AR417" s="99"/>
      <c r="AT417" s="99"/>
      <c r="AU417" s="99"/>
      <c r="AY417" s="99"/>
      <c r="BE417" s="201"/>
      <c r="BF417" s="201"/>
      <c r="BG417" s="201"/>
      <c r="BH417" s="201"/>
      <c r="BI417" s="201"/>
      <c r="BJ417" s="99"/>
      <c r="BK417" s="201"/>
      <c r="BL417" s="99"/>
      <c r="BM417" s="99"/>
    </row>
    <row r="418" spans="2:65" s="109" customFormat="1" ht="16.5" customHeight="1">
      <c r="B418" s="110"/>
      <c r="C418" s="191" t="s">
        <v>2660</v>
      </c>
      <c r="D418" s="191"/>
      <c r="E418" s="192"/>
      <c r="F418" s="193" t="s">
        <v>2665</v>
      </c>
      <c r="G418" s="194" t="s">
        <v>730</v>
      </c>
      <c r="H418" s="195">
        <v>3</v>
      </c>
      <c r="I418" s="9"/>
      <c r="J418" s="196">
        <f t="shared" ref="J418" si="11">ROUND(I418*H418,2)</f>
        <v>0</v>
      </c>
      <c r="K418" s="300"/>
      <c r="L418" s="110"/>
      <c r="M418" s="301"/>
      <c r="N418" s="302"/>
      <c r="O418" s="303"/>
      <c r="P418" s="304"/>
      <c r="Q418" s="304"/>
      <c r="R418" s="304"/>
      <c r="S418" s="304"/>
      <c r="T418" s="200"/>
      <c r="AR418" s="99"/>
      <c r="AT418" s="99"/>
      <c r="AU418" s="99"/>
      <c r="AY418" s="99"/>
      <c r="BE418" s="201"/>
      <c r="BF418" s="201"/>
      <c r="BG418" s="201"/>
      <c r="BH418" s="201"/>
      <c r="BI418" s="201"/>
      <c r="BJ418" s="99"/>
      <c r="BK418" s="201"/>
      <c r="BL418" s="99"/>
      <c r="BM418" s="99"/>
    </row>
    <row r="419" spans="2:65" s="109" customFormat="1" ht="31.5" customHeight="1">
      <c r="B419" s="110"/>
      <c r="C419" s="191" t="s">
        <v>2661</v>
      </c>
      <c r="D419" s="191"/>
      <c r="E419" s="192"/>
      <c r="F419" s="193" t="s">
        <v>2666</v>
      </c>
      <c r="G419" s="194" t="s">
        <v>2639</v>
      </c>
      <c r="H419" s="195">
        <v>20</v>
      </c>
      <c r="I419" s="9"/>
      <c r="J419" s="196">
        <f t="shared" si="10"/>
        <v>0</v>
      </c>
      <c r="K419" s="300"/>
      <c r="L419" s="110"/>
      <c r="M419" s="301"/>
      <c r="N419" s="302"/>
      <c r="O419" s="303"/>
      <c r="P419" s="304"/>
      <c r="Q419" s="304"/>
      <c r="R419" s="304"/>
      <c r="S419" s="304"/>
      <c r="T419" s="200"/>
      <c r="AR419" s="99"/>
      <c r="AT419" s="99"/>
      <c r="AU419" s="99"/>
      <c r="AY419" s="99"/>
      <c r="BE419" s="201"/>
      <c r="BF419" s="201"/>
      <c r="BG419" s="201"/>
      <c r="BH419" s="201"/>
      <c r="BI419" s="201"/>
      <c r="BJ419" s="99"/>
      <c r="BK419" s="201"/>
      <c r="BL419" s="99"/>
      <c r="BM419" s="99"/>
    </row>
    <row r="420" spans="2:65" s="109" customFormat="1" ht="31.5" customHeight="1">
      <c r="B420" s="110"/>
      <c r="C420" s="191" t="s">
        <v>2662</v>
      </c>
      <c r="D420" s="191"/>
      <c r="E420" s="192"/>
      <c r="F420" s="193" t="s">
        <v>2666</v>
      </c>
      <c r="G420" s="194" t="s">
        <v>2639</v>
      </c>
      <c r="H420" s="195">
        <v>20</v>
      </c>
      <c r="I420" s="9"/>
      <c r="J420" s="196">
        <f t="shared" ref="J420" si="12">ROUND(I420*H420,2)</f>
        <v>0</v>
      </c>
      <c r="K420" s="300"/>
      <c r="L420" s="110"/>
      <c r="M420" s="301"/>
      <c r="N420" s="302"/>
      <c r="O420" s="303"/>
      <c r="P420" s="304"/>
      <c r="Q420" s="304"/>
      <c r="R420" s="304"/>
      <c r="S420" s="304"/>
      <c r="T420" s="200"/>
      <c r="AR420" s="99"/>
      <c r="AT420" s="99"/>
      <c r="AU420" s="99"/>
      <c r="AY420" s="99"/>
      <c r="BE420" s="201"/>
      <c r="BF420" s="201"/>
      <c r="BG420" s="201"/>
      <c r="BH420" s="201"/>
      <c r="BI420" s="201"/>
      <c r="BJ420" s="99"/>
      <c r="BK420" s="201"/>
      <c r="BL420" s="99"/>
      <c r="BM420" s="99"/>
    </row>
    <row r="421" spans="2:65" s="109" customFormat="1" ht="31.5" customHeight="1">
      <c r="B421" s="110"/>
      <c r="C421" s="191" t="s">
        <v>2668</v>
      </c>
      <c r="D421" s="191"/>
      <c r="E421" s="192"/>
      <c r="F421" s="193" t="s">
        <v>2666</v>
      </c>
      <c r="G421" s="194" t="s">
        <v>2639</v>
      </c>
      <c r="H421" s="195">
        <v>60</v>
      </c>
      <c r="I421" s="9"/>
      <c r="J421" s="196">
        <f t="shared" ref="J421" si="13">ROUND(I421*H421,2)</f>
        <v>0</v>
      </c>
      <c r="K421" s="300"/>
      <c r="L421" s="110"/>
      <c r="M421" s="301"/>
      <c r="N421" s="302"/>
      <c r="O421" s="303"/>
      <c r="P421" s="304"/>
      <c r="Q421" s="304"/>
      <c r="R421" s="304"/>
      <c r="S421" s="304"/>
      <c r="T421" s="200"/>
      <c r="AR421" s="99"/>
      <c r="AT421" s="99"/>
      <c r="AU421" s="99"/>
      <c r="AY421" s="99"/>
      <c r="BE421" s="201"/>
      <c r="BF421" s="201"/>
      <c r="BG421" s="201"/>
      <c r="BH421" s="201"/>
      <c r="BI421" s="201"/>
      <c r="BJ421" s="99"/>
      <c r="BK421" s="201"/>
      <c r="BL421" s="99"/>
      <c r="BM421" s="99"/>
    </row>
    <row r="422" spans="2:65" s="109" customFormat="1" ht="31.5" customHeight="1">
      <c r="B422" s="110"/>
      <c r="C422" s="191" t="s">
        <v>2669</v>
      </c>
      <c r="D422" s="191"/>
      <c r="E422" s="192"/>
      <c r="F422" s="193" t="s">
        <v>2667</v>
      </c>
      <c r="G422" s="194" t="s">
        <v>2639</v>
      </c>
      <c r="H422" s="195">
        <v>60</v>
      </c>
      <c r="I422" s="9"/>
      <c r="J422" s="196">
        <f t="shared" ref="J422" si="14">ROUND(I422*H422,2)</f>
        <v>0</v>
      </c>
      <c r="K422" s="300"/>
      <c r="L422" s="110"/>
      <c r="M422" s="301"/>
      <c r="N422" s="302"/>
      <c r="O422" s="303"/>
      <c r="P422" s="304"/>
      <c r="Q422" s="304"/>
      <c r="R422" s="304"/>
      <c r="S422" s="304"/>
      <c r="T422" s="200"/>
      <c r="AR422" s="99"/>
      <c r="AT422" s="99"/>
      <c r="AU422" s="99"/>
      <c r="AY422" s="99"/>
      <c r="BE422" s="201"/>
      <c r="BF422" s="201"/>
      <c r="BG422" s="201"/>
      <c r="BH422" s="201"/>
      <c r="BI422" s="201"/>
      <c r="BJ422" s="99"/>
      <c r="BK422" s="201"/>
      <c r="BL422" s="99"/>
      <c r="BM422" s="99"/>
    </row>
    <row r="423" spans="2:65" s="109" customFormat="1" ht="31.5" customHeight="1">
      <c r="B423" s="110"/>
      <c r="C423" s="191" t="s">
        <v>2670</v>
      </c>
      <c r="D423" s="191"/>
      <c r="E423" s="192"/>
      <c r="F423" s="193" t="s">
        <v>2671</v>
      </c>
      <c r="G423" s="194" t="s">
        <v>2639</v>
      </c>
      <c r="H423" s="195">
        <v>60</v>
      </c>
      <c r="I423" s="9"/>
      <c r="J423" s="196">
        <f t="shared" ref="J423" si="15">ROUND(I423*H423,2)</f>
        <v>0</v>
      </c>
      <c r="K423" s="300"/>
      <c r="L423" s="110"/>
      <c r="M423" s="301"/>
      <c r="N423" s="302"/>
      <c r="O423" s="303"/>
      <c r="P423" s="304"/>
      <c r="Q423" s="304"/>
      <c r="R423" s="304"/>
      <c r="S423" s="304"/>
      <c r="T423" s="200"/>
      <c r="AR423" s="99"/>
      <c r="AT423" s="99"/>
      <c r="AU423" s="99"/>
      <c r="AY423" s="99"/>
      <c r="BE423" s="201"/>
      <c r="BF423" s="201"/>
      <c r="BG423" s="201"/>
      <c r="BH423" s="201"/>
      <c r="BI423" s="201"/>
      <c r="BJ423" s="99"/>
      <c r="BK423" s="201"/>
      <c r="BL423" s="99"/>
      <c r="BM423" s="99"/>
    </row>
    <row r="424" spans="2:65" s="179" customFormat="1" ht="29.85" customHeight="1">
      <c r="B424" s="178"/>
      <c r="D424" s="180" t="s">
        <v>72</v>
      </c>
      <c r="E424" s="189" t="s">
        <v>232</v>
      </c>
      <c r="F424" s="189" t="s">
        <v>522</v>
      </c>
      <c r="I424" s="8"/>
      <c r="J424" s="190">
        <f>BK424</f>
        <v>0</v>
      </c>
      <c r="L424" s="178"/>
      <c r="M424" s="183"/>
      <c r="N424" s="184"/>
      <c r="O424" s="184"/>
      <c r="P424" s="185">
        <f>SUM(P425:P445)</f>
        <v>0</v>
      </c>
      <c r="Q424" s="184"/>
      <c r="R424" s="185">
        <f>SUM(R425:R445)</f>
        <v>2.9706334999999999</v>
      </c>
      <c r="S424" s="184"/>
      <c r="T424" s="186">
        <f>SUM(T425:T445)</f>
        <v>6.0600000000000001E-2</v>
      </c>
      <c r="AR424" s="180" t="s">
        <v>77</v>
      </c>
      <c r="AT424" s="187" t="s">
        <v>72</v>
      </c>
      <c r="AU424" s="187" t="s">
        <v>77</v>
      </c>
      <c r="AY424" s="180" t="s">
        <v>175</v>
      </c>
      <c r="BK424" s="188">
        <f>SUM(BK425:BK445)</f>
        <v>0</v>
      </c>
    </row>
    <row r="425" spans="2:65" s="109" customFormat="1" ht="38.25" customHeight="1">
      <c r="B425" s="110"/>
      <c r="C425" s="191" t="s">
        <v>1721</v>
      </c>
      <c r="D425" s="191" t="s">
        <v>177</v>
      </c>
      <c r="E425" s="192" t="s">
        <v>1123</v>
      </c>
      <c r="F425" s="193" t="s">
        <v>1124</v>
      </c>
      <c r="G425" s="194" t="s">
        <v>199</v>
      </c>
      <c r="H425" s="195">
        <v>14</v>
      </c>
      <c r="I425" s="9"/>
      <c r="J425" s="196">
        <f>ROUND(I425*H425,2)</f>
        <v>0</v>
      </c>
      <c r="K425" s="193" t="s">
        <v>200</v>
      </c>
      <c r="L425" s="110"/>
      <c r="M425" s="197" t="s">
        <v>5</v>
      </c>
      <c r="N425" s="198" t="s">
        <v>44</v>
      </c>
      <c r="O425" s="111"/>
      <c r="P425" s="199">
        <f>O425*H425</f>
        <v>0</v>
      </c>
      <c r="Q425" s="199">
        <v>0.20219000000000001</v>
      </c>
      <c r="R425" s="199">
        <f>Q425*H425</f>
        <v>2.83066</v>
      </c>
      <c r="S425" s="199">
        <v>0</v>
      </c>
      <c r="T425" s="200">
        <f>S425*H425</f>
        <v>0</v>
      </c>
      <c r="AR425" s="99" t="s">
        <v>113</v>
      </c>
      <c r="AT425" s="99" t="s">
        <v>177</v>
      </c>
      <c r="AU425" s="99" t="s">
        <v>81</v>
      </c>
      <c r="AY425" s="99" t="s">
        <v>175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99" t="s">
        <v>77</v>
      </c>
      <c r="BK425" s="201">
        <f>ROUND(I425*H425,2)</f>
        <v>0</v>
      </c>
      <c r="BL425" s="99" t="s">
        <v>113</v>
      </c>
      <c r="BM425" s="99" t="s">
        <v>2064</v>
      </c>
    </row>
    <row r="426" spans="2:65" s="207" customFormat="1">
      <c r="B426" s="206"/>
      <c r="D426" s="202" t="s">
        <v>185</v>
      </c>
      <c r="E426" s="208" t="s">
        <v>5</v>
      </c>
      <c r="F426" s="209" t="s">
        <v>527</v>
      </c>
      <c r="H426" s="208" t="s">
        <v>5</v>
      </c>
      <c r="I426" s="10"/>
      <c r="L426" s="206"/>
      <c r="M426" s="210"/>
      <c r="N426" s="211"/>
      <c r="O426" s="211"/>
      <c r="P426" s="211"/>
      <c r="Q426" s="211"/>
      <c r="R426" s="211"/>
      <c r="S426" s="211"/>
      <c r="T426" s="212"/>
      <c r="AT426" s="208" t="s">
        <v>185</v>
      </c>
      <c r="AU426" s="208" t="s">
        <v>81</v>
      </c>
      <c r="AV426" s="207" t="s">
        <v>77</v>
      </c>
      <c r="AW426" s="207" t="s">
        <v>36</v>
      </c>
      <c r="AX426" s="207" t="s">
        <v>73</v>
      </c>
      <c r="AY426" s="208" t="s">
        <v>175</v>
      </c>
    </row>
    <row r="427" spans="2:65" s="214" customFormat="1">
      <c r="B427" s="213"/>
      <c r="D427" s="202" t="s">
        <v>185</v>
      </c>
      <c r="E427" s="215" t="s">
        <v>5</v>
      </c>
      <c r="F427" s="216" t="s">
        <v>2065</v>
      </c>
      <c r="H427" s="217">
        <v>14</v>
      </c>
      <c r="I427" s="11"/>
      <c r="L427" s="213"/>
      <c r="M427" s="218"/>
      <c r="N427" s="219"/>
      <c r="O427" s="219"/>
      <c r="P427" s="219"/>
      <c r="Q427" s="219"/>
      <c r="R427" s="219"/>
      <c r="S427" s="219"/>
      <c r="T427" s="220"/>
      <c r="AT427" s="215" t="s">
        <v>185</v>
      </c>
      <c r="AU427" s="215" t="s">
        <v>81</v>
      </c>
      <c r="AV427" s="214" t="s">
        <v>81</v>
      </c>
      <c r="AW427" s="214" t="s">
        <v>36</v>
      </c>
      <c r="AX427" s="214" t="s">
        <v>77</v>
      </c>
      <c r="AY427" s="215" t="s">
        <v>175</v>
      </c>
    </row>
    <row r="428" spans="2:65" s="109" customFormat="1" ht="25.5" customHeight="1">
      <c r="B428" s="110"/>
      <c r="C428" s="191" t="s">
        <v>1723</v>
      </c>
      <c r="D428" s="191" t="s">
        <v>177</v>
      </c>
      <c r="E428" s="192" t="s">
        <v>530</v>
      </c>
      <c r="F428" s="193" t="s">
        <v>531</v>
      </c>
      <c r="G428" s="194" t="s">
        <v>199</v>
      </c>
      <c r="H428" s="195">
        <v>395.09</v>
      </c>
      <c r="I428" s="9"/>
      <c r="J428" s="196">
        <f>ROUND(I428*H428,2)</f>
        <v>0</v>
      </c>
      <c r="K428" s="193" t="s">
        <v>200</v>
      </c>
      <c r="L428" s="110"/>
      <c r="M428" s="197" t="s">
        <v>5</v>
      </c>
      <c r="N428" s="198" t="s">
        <v>44</v>
      </c>
      <c r="O428" s="111"/>
      <c r="P428" s="199">
        <f>O428*H428</f>
        <v>0</v>
      </c>
      <c r="Q428" s="199">
        <v>1.0000000000000001E-5</v>
      </c>
      <c r="R428" s="199">
        <f>Q428*H428</f>
        <v>3.9509000000000002E-3</v>
      </c>
      <c r="S428" s="199">
        <v>0</v>
      </c>
      <c r="T428" s="200">
        <f>S428*H428</f>
        <v>0</v>
      </c>
      <c r="AR428" s="99" t="s">
        <v>113</v>
      </c>
      <c r="AT428" s="99" t="s">
        <v>177</v>
      </c>
      <c r="AU428" s="99" t="s">
        <v>81</v>
      </c>
      <c r="AY428" s="99" t="s">
        <v>175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99" t="s">
        <v>77</v>
      </c>
      <c r="BK428" s="201">
        <f>ROUND(I428*H428,2)</f>
        <v>0</v>
      </c>
      <c r="BL428" s="99" t="s">
        <v>113</v>
      </c>
      <c r="BM428" s="99" t="s">
        <v>2066</v>
      </c>
    </row>
    <row r="429" spans="2:65" s="207" customFormat="1">
      <c r="B429" s="206"/>
      <c r="D429" s="202" t="s">
        <v>185</v>
      </c>
      <c r="E429" s="208" t="s">
        <v>5</v>
      </c>
      <c r="F429" s="209" t="s">
        <v>533</v>
      </c>
      <c r="H429" s="208" t="s">
        <v>5</v>
      </c>
      <c r="I429" s="10"/>
      <c r="L429" s="206"/>
      <c r="M429" s="210"/>
      <c r="N429" s="211"/>
      <c r="O429" s="211"/>
      <c r="P429" s="211"/>
      <c r="Q429" s="211"/>
      <c r="R429" s="211"/>
      <c r="S429" s="211"/>
      <c r="T429" s="212"/>
      <c r="AT429" s="208" t="s">
        <v>185</v>
      </c>
      <c r="AU429" s="208" t="s">
        <v>81</v>
      </c>
      <c r="AV429" s="207" t="s">
        <v>77</v>
      </c>
      <c r="AW429" s="207" t="s">
        <v>36</v>
      </c>
      <c r="AX429" s="207" t="s">
        <v>73</v>
      </c>
      <c r="AY429" s="208" t="s">
        <v>175</v>
      </c>
    </row>
    <row r="430" spans="2:65" s="214" customFormat="1">
      <c r="B430" s="213"/>
      <c r="D430" s="202" t="s">
        <v>185</v>
      </c>
      <c r="E430" s="215" t="s">
        <v>5</v>
      </c>
      <c r="F430" s="216" t="s">
        <v>2067</v>
      </c>
      <c r="H430" s="217">
        <v>317.39</v>
      </c>
      <c r="I430" s="11"/>
      <c r="L430" s="213"/>
      <c r="M430" s="218"/>
      <c r="N430" s="219"/>
      <c r="O430" s="219"/>
      <c r="P430" s="219"/>
      <c r="Q430" s="219"/>
      <c r="R430" s="219"/>
      <c r="S430" s="219"/>
      <c r="T430" s="220"/>
      <c r="AT430" s="215" t="s">
        <v>185</v>
      </c>
      <c r="AU430" s="215" t="s">
        <v>81</v>
      </c>
      <c r="AV430" s="214" t="s">
        <v>81</v>
      </c>
      <c r="AW430" s="214" t="s">
        <v>36</v>
      </c>
      <c r="AX430" s="214" t="s">
        <v>73</v>
      </c>
      <c r="AY430" s="215" t="s">
        <v>175</v>
      </c>
    </row>
    <row r="431" spans="2:65" s="214" customFormat="1">
      <c r="B431" s="213"/>
      <c r="D431" s="202" t="s">
        <v>185</v>
      </c>
      <c r="E431" s="215" t="s">
        <v>5</v>
      </c>
      <c r="F431" s="216" t="s">
        <v>2068</v>
      </c>
      <c r="H431" s="217">
        <v>77.7</v>
      </c>
      <c r="I431" s="11"/>
      <c r="L431" s="213"/>
      <c r="M431" s="218"/>
      <c r="N431" s="219"/>
      <c r="O431" s="219"/>
      <c r="P431" s="219"/>
      <c r="Q431" s="219"/>
      <c r="R431" s="219"/>
      <c r="S431" s="219"/>
      <c r="T431" s="220"/>
      <c r="AT431" s="215" t="s">
        <v>185</v>
      </c>
      <c r="AU431" s="215" t="s">
        <v>81</v>
      </c>
      <c r="AV431" s="214" t="s">
        <v>81</v>
      </c>
      <c r="AW431" s="214" t="s">
        <v>36</v>
      </c>
      <c r="AX431" s="214" t="s">
        <v>73</v>
      </c>
      <c r="AY431" s="215" t="s">
        <v>175</v>
      </c>
    </row>
    <row r="432" spans="2:65" s="222" customFormat="1">
      <c r="B432" s="221"/>
      <c r="D432" s="202" t="s">
        <v>185</v>
      </c>
      <c r="E432" s="223" t="s">
        <v>5</v>
      </c>
      <c r="F432" s="224" t="s">
        <v>196</v>
      </c>
      <c r="H432" s="225">
        <v>395.09</v>
      </c>
      <c r="I432" s="12"/>
      <c r="L432" s="221"/>
      <c r="M432" s="226"/>
      <c r="N432" s="227"/>
      <c r="O432" s="227"/>
      <c r="P432" s="227"/>
      <c r="Q432" s="227"/>
      <c r="R432" s="227"/>
      <c r="S432" s="227"/>
      <c r="T432" s="228"/>
      <c r="AT432" s="223" t="s">
        <v>185</v>
      </c>
      <c r="AU432" s="223" t="s">
        <v>81</v>
      </c>
      <c r="AV432" s="222" t="s">
        <v>113</v>
      </c>
      <c r="AW432" s="222" t="s">
        <v>36</v>
      </c>
      <c r="AX432" s="222" t="s">
        <v>77</v>
      </c>
      <c r="AY432" s="223" t="s">
        <v>175</v>
      </c>
    </row>
    <row r="433" spans="2:65" s="109" customFormat="1" ht="38.25" customHeight="1">
      <c r="B433" s="110"/>
      <c r="C433" s="191" t="s">
        <v>1729</v>
      </c>
      <c r="D433" s="191" t="s">
        <v>177</v>
      </c>
      <c r="E433" s="192" t="s">
        <v>536</v>
      </c>
      <c r="F433" s="193" t="s">
        <v>537</v>
      </c>
      <c r="G433" s="194" t="s">
        <v>199</v>
      </c>
      <c r="H433" s="195">
        <v>395.09</v>
      </c>
      <c r="I433" s="9"/>
      <c r="J433" s="196">
        <f>ROUND(I433*H433,2)</f>
        <v>0</v>
      </c>
      <c r="K433" s="193" t="s">
        <v>200</v>
      </c>
      <c r="L433" s="110"/>
      <c r="M433" s="197" t="s">
        <v>5</v>
      </c>
      <c r="N433" s="198" t="s">
        <v>44</v>
      </c>
      <c r="O433" s="111"/>
      <c r="P433" s="199">
        <f>O433*H433</f>
        <v>0</v>
      </c>
      <c r="Q433" s="199">
        <v>3.4000000000000002E-4</v>
      </c>
      <c r="R433" s="199">
        <f>Q433*H433</f>
        <v>0.13433059999999999</v>
      </c>
      <c r="S433" s="199">
        <v>0</v>
      </c>
      <c r="T433" s="200">
        <f>S433*H433</f>
        <v>0</v>
      </c>
      <c r="AR433" s="99" t="s">
        <v>113</v>
      </c>
      <c r="AT433" s="99" t="s">
        <v>177</v>
      </c>
      <c r="AU433" s="99" t="s">
        <v>81</v>
      </c>
      <c r="AY433" s="99" t="s">
        <v>175</v>
      </c>
      <c r="BE433" s="201">
        <f>IF(N433="základní",J433,0)</f>
        <v>0</v>
      </c>
      <c r="BF433" s="201">
        <f>IF(N433="snížená",J433,0)</f>
        <v>0</v>
      </c>
      <c r="BG433" s="201">
        <f>IF(N433="zákl. přenesená",J433,0)</f>
        <v>0</v>
      </c>
      <c r="BH433" s="201">
        <f>IF(N433="sníž. přenesená",J433,0)</f>
        <v>0</v>
      </c>
      <c r="BI433" s="201">
        <f>IF(N433="nulová",J433,0)</f>
        <v>0</v>
      </c>
      <c r="BJ433" s="99" t="s">
        <v>77</v>
      </c>
      <c r="BK433" s="201">
        <f>ROUND(I433*H433,2)</f>
        <v>0</v>
      </c>
      <c r="BL433" s="99" t="s">
        <v>113</v>
      </c>
      <c r="BM433" s="99" t="s">
        <v>2069</v>
      </c>
    </row>
    <row r="434" spans="2:65" s="207" customFormat="1">
      <c r="B434" s="206"/>
      <c r="D434" s="202" t="s">
        <v>185</v>
      </c>
      <c r="E434" s="208" t="s">
        <v>5</v>
      </c>
      <c r="F434" s="209" t="s">
        <v>533</v>
      </c>
      <c r="H434" s="208" t="s">
        <v>5</v>
      </c>
      <c r="I434" s="10"/>
      <c r="L434" s="206"/>
      <c r="M434" s="210"/>
      <c r="N434" s="211"/>
      <c r="O434" s="211"/>
      <c r="P434" s="211"/>
      <c r="Q434" s="211"/>
      <c r="R434" s="211"/>
      <c r="S434" s="211"/>
      <c r="T434" s="212"/>
      <c r="AT434" s="208" t="s">
        <v>185</v>
      </c>
      <c r="AU434" s="208" t="s">
        <v>81</v>
      </c>
      <c r="AV434" s="207" t="s">
        <v>77</v>
      </c>
      <c r="AW434" s="207" t="s">
        <v>36</v>
      </c>
      <c r="AX434" s="207" t="s">
        <v>73</v>
      </c>
      <c r="AY434" s="208" t="s">
        <v>175</v>
      </c>
    </row>
    <row r="435" spans="2:65" s="214" customFormat="1">
      <c r="B435" s="213"/>
      <c r="D435" s="202" t="s">
        <v>185</v>
      </c>
      <c r="E435" s="215" t="s">
        <v>5</v>
      </c>
      <c r="F435" s="216" t="s">
        <v>2067</v>
      </c>
      <c r="H435" s="217">
        <v>317.39</v>
      </c>
      <c r="I435" s="11"/>
      <c r="L435" s="213"/>
      <c r="M435" s="218"/>
      <c r="N435" s="219"/>
      <c r="O435" s="219"/>
      <c r="P435" s="219"/>
      <c r="Q435" s="219"/>
      <c r="R435" s="219"/>
      <c r="S435" s="219"/>
      <c r="T435" s="220"/>
      <c r="AT435" s="215" t="s">
        <v>185</v>
      </c>
      <c r="AU435" s="215" t="s">
        <v>81</v>
      </c>
      <c r="AV435" s="214" t="s">
        <v>81</v>
      </c>
      <c r="AW435" s="214" t="s">
        <v>36</v>
      </c>
      <c r="AX435" s="214" t="s">
        <v>73</v>
      </c>
      <c r="AY435" s="215" t="s">
        <v>175</v>
      </c>
    </row>
    <row r="436" spans="2:65" s="214" customFormat="1">
      <c r="B436" s="213"/>
      <c r="D436" s="202" t="s">
        <v>185</v>
      </c>
      <c r="E436" s="215" t="s">
        <v>5</v>
      </c>
      <c r="F436" s="216" t="s">
        <v>2068</v>
      </c>
      <c r="H436" s="217">
        <v>77.7</v>
      </c>
      <c r="I436" s="11"/>
      <c r="L436" s="213"/>
      <c r="M436" s="218"/>
      <c r="N436" s="219"/>
      <c r="O436" s="219"/>
      <c r="P436" s="219"/>
      <c r="Q436" s="219"/>
      <c r="R436" s="219"/>
      <c r="S436" s="219"/>
      <c r="T436" s="220"/>
      <c r="AT436" s="215" t="s">
        <v>185</v>
      </c>
      <c r="AU436" s="215" t="s">
        <v>81</v>
      </c>
      <c r="AV436" s="214" t="s">
        <v>81</v>
      </c>
      <c r="AW436" s="214" t="s">
        <v>36</v>
      </c>
      <c r="AX436" s="214" t="s">
        <v>73</v>
      </c>
      <c r="AY436" s="215" t="s">
        <v>175</v>
      </c>
    </row>
    <row r="437" spans="2:65" s="222" customFormat="1">
      <c r="B437" s="221"/>
      <c r="D437" s="202" t="s">
        <v>185</v>
      </c>
      <c r="E437" s="223" t="s">
        <v>5</v>
      </c>
      <c r="F437" s="224" t="s">
        <v>196</v>
      </c>
      <c r="H437" s="225">
        <v>395.09</v>
      </c>
      <c r="I437" s="12"/>
      <c r="L437" s="221"/>
      <c r="M437" s="226"/>
      <c r="N437" s="227"/>
      <c r="O437" s="227"/>
      <c r="P437" s="227"/>
      <c r="Q437" s="227"/>
      <c r="R437" s="227"/>
      <c r="S437" s="227"/>
      <c r="T437" s="228"/>
      <c r="AT437" s="223" t="s">
        <v>185</v>
      </c>
      <c r="AU437" s="223" t="s">
        <v>81</v>
      </c>
      <c r="AV437" s="222" t="s">
        <v>113</v>
      </c>
      <c r="AW437" s="222" t="s">
        <v>36</v>
      </c>
      <c r="AX437" s="222" t="s">
        <v>77</v>
      </c>
      <c r="AY437" s="223" t="s">
        <v>175</v>
      </c>
    </row>
    <row r="438" spans="2:65" s="109" customFormat="1" ht="25.5" customHeight="1">
      <c r="B438" s="110"/>
      <c r="C438" s="191" t="s">
        <v>1733</v>
      </c>
      <c r="D438" s="191" t="s">
        <v>177</v>
      </c>
      <c r="E438" s="192" t="s">
        <v>540</v>
      </c>
      <c r="F438" s="193" t="s">
        <v>541</v>
      </c>
      <c r="G438" s="194" t="s">
        <v>199</v>
      </c>
      <c r="H438" s="195">
        <v>395.09</v>
      </c>
      <c r="I438" s="9"/>
      <c r="J438" s="196">
        <f>ROUND(I438*H438,2)</f>
        <v>0</v>
      </c>
      <c r="K438" s="193" t="s">
        <v>200</v>
      </c>
      <c r="L438" s="110"/>
      <c r="M438" s="197" t="s">
        <v>5</v>
      </c>
      <c r="N438" s="198" t="s">
        <v>44</v>
      </c>
      <c r="O438" s="111"/>
      <c r="P438" s="199">
        <f>O438*H438</f>
        <v>0</v>
      </c>
      <c r="Q438" s="199">
        <v>0</v>
      </c>
      <c r="R438" s="199">
        <f>Q438*H438</f>
        <v>0</v>
      </c>
      <c r="S438" s="199">
        <v>0</v>
      </c>
      <c r="T438" s="200">
        <f>S438*H438</f>
        <v>0</v>
      </c>
      <c r="AR438" s="99" t="s">
        <v>113</v>
      </c>
      <c r="AT438" s="99" t="s">
        <v>177</v>
      </c>
      <c r="AU438" s="99" t="s">
        <v>81</v>
      </c>
      <c r="AY438" s="99" t="s">
        <v>175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99" t="s">
        <v>77</v>
      </c>
      <c r="BK438" s="201">
        <f>ROUND(I438*H438,2)</f>
        <v>0</v>
      </c>
      <c r="BL438" s="99" t="s">
        <v>113</v>
      </c>
      <c r="BM438" s="99" t="s">
        <v>2070</v>
      </c>
    </row>
    <row r="439" spans="2:65" s="207" customFormat="1">
      <c r="B439" s="206"/>
      <c r="D439" s="202" t="s">
        <v>185</v>
      </c>
      <c r="E439" s="208" t="s">
        <v>5</v>
      </c>
      <c r="F439" s="209" t="s">
        <v>533</v>
      </c>
      <c r="H439" s="208" t="s">
        <v>5</v>
      </c>
      <c r="I439" s="10"/>
      <c r="L439" s="206"/>
      <c r="M439" s="210"/>
      <c r="N439" s="211"/>
      <c r="O439" s="211"/>
      <c r="P439" s="211"/>
      <c r="Q439" s="211"/>
      <c r="R439" s="211"/>
      <c r="S439" s="211"/>
      <c r="T439" s="212"/>
      <c r="AT439" s="208" t="s">
        <v>185</v>
      </c>
      <c r="AU439" s="208" t="s">
        <v>81</v>
      </c>
      <c r="AV439" s="207" t="s">
        <v>77</v>
      </c>
      <c r="AW439" s="207" t="s">
        <v>36</v>
      </c>
      <c r="AX439" s="207" t="s">
        <v>73</v>
      </c>
      <c r="AY439" s="208" t="s">
        <v>175</v>
      </c>
    </row>
    <row r="440" spans="2:65" s="214" customFormat="1">
      <c r="B440" s="213"/>
      <c r="D440" s="202" t="s">
        <v>185</v>
      </c>
      <c r="E440" s="215" t="s">
        <v>5</v>
      </c>
      <c r="F440" s="216" t="s">
        <v>2067</v>
      </c>
      <c r="H440" s="217">
        <v>317.39</v>
      </c>
      <c r="I440" s="11"/>
      <c r="L440" s="213"/>
      <c r="M440" s="218"/>
      <c r="N440" s="219"/>
      <c r="O440" s="219"/>
      <c r="P440" s="219"/>
      <c r="Q440" s="219"/>
      <c r="R440" s="219"/>
      <c r="S440" s="219"/>
      <c r="T440" s="220"/>
      <c r="AT440" s="215" t="s">
        <v>185</v>
      </c>
      <c r="AU440" s="215" t="s">
        <v>81</v>
      </c>
      <c r="AV440" s="214" t="s">
        <v>81</v>
      </c>
      <c r="AW440" s="214" t="s">
        <v>36</v>
      </c>
      <c r="AX440" s="214" t="s">
        <v>73</v>
      </c>
      <c r="AY440" s="215" t="s">
        <v>175</v>
      </c>
    </row>
    <row r="441" spans="2:65" s="214" customFormat="1">
      <c r="B441" s="213"/>
      <c r="D441" s="202" t="s">
        <v>185</v>
      </c>
      <c r="E441" s="215" t="s">
        <v>5</v>
      </c>
      <c r="F441" s="216" t="s">
        <v>2068</v>
      </c>
      <c r="H441" s="217">
        <v>77.7</v>
      </c>
      <c r="I441" s="11"/>
      <c r="L441" s="213"/>
      <c r="M441" s="218"/>
      <c r="N441" s="219"/>
      <c r="O441" s="219"/>
      <c r="P441" s="219"/>
      <c r="Q441" s="219"/>
      <c r="R441" s="219"/>
      <c r="S441" s="219"/>
      <c r="T441" s="220"/>
      <c r="AT441" s="215" t="s">
        <v>185</v>
      </c>
      <c r="AU441" s="215" t="s">
        <v>81</v>
      </c>
      <c r="AV441" s="214" t="s">
        <v>81</v>
      </c>
      <c r="AW441" s="214" t="s">
        <v>36</v>
      </c>
      <c r="AX441" s="214" t="s">
        <v>73</v>
      </c>
      <c r="AY441" s="215" t="s">
        <v>175</v>
      </c>
    </row>
    <row r="442" spans="2:65" s="222" customFormat="1">
      <c r="B442" s="221"/>
      <c r="D442" s="202" t="s">
        <v>185</v>
      </c>
      <c r="E442" s="223" t="s">
        <v>5</v>
      </c>
      <c r="F442" s="224" t="s">
        <v>196</v>
      </c>
      <c r="H442" s="225">
        <v>395.09</v>
      </c>
      <c r="I442" s="12"/>
      <c r="L442" s="221"/>
      <c r="M442" s="226"/>
      <c r="N442" s="227"/>
      <c r="O442" s="227"/>
      <c r="P442" s="227"/>
      <c r="Q442" s="227"/>
      <c r="R442" s="227"/>
      <c r="S442" s="227"/>
      <c r="T442" s="228"/>
      <c r="AT442" s="223" t="s">
        <v>185</v>
      </c>
      <c r="AU442" s="223" t="s">
        <v>81</v>
      </c>
      <c r="AV442" s="222" t="s">
        <v>113</v>
      </c>
      <c r="AW442" s="222" t="s">
        <v>36</v>
      </c>
      <c r="AX442" s="222" t="s">
        <v>77</v>
      </c>
      <c r="AY442" s="223" t="s">
        <v>175</v>
      </c>
    </row>
    <row r="443" spans="2:65" s="109" customFormat="1" ht="25.5" customHeight="1">
      <c r="B443" s="110"/>
      <c r="C443" s="191" t="s">
        <v>1741</v>
      </c>
      <c r="D443" s="191" t="s">
        <v>177</v>
      </c>
      <c r="E443" s="192" t="s">
        <v>1128</v>
      </c>
      <c r="F443" s="193" t="s">
        <v>1129</v>
      </c>
      <c r="G443" s="194" t="s">
        <v>199</v>
      </c>
      <c r="H443" s="195">
        <v>0.6</v>
      </c>
      <c r="I443" s="9"/>
      <c r="J443" s="196">
        <f>ROUND(I443*H443,2)</f>
        <v>0</v>
      </c>
      <c r="K443" s="193" t="s">
        <v>200</v>
      </c>
      <c r="L443" s="110"/>
      <c r="M443" s="197" t="s">
        <v>5</v>
      </c>
      <c r="N443" s="198" t="s">
        <v>44</v>
      </c>
      <c r="O443" s="111"/>
      <c r="P443" s="199">
        <f>O443*H443</f>
        <v>0</v>
      </c>
      <c r="Q443" s="199">
        <v>2.82E-3</v>
      </c>
      <c r="R443" s="199">
        <f>Q443*H443</f>
        <v>1.6919999999999999E-3</v>
      </c>
      <c r="S443" s="199">
        <v>0.10100000000000001</v>
      </c>
      <c r="T443" s="200">
        <f>S443*H443</f>
        <v>6.0600000000000001E-2</v>
      </c>
      <c r="AR443" s="99" t="s">
        <v>113</v>
      </c>
      <c r="AT443" s="99" t="s">
        <v>177</v>
      </c>
      <c r="AU443" s="99" t="s">
        <v>81</v>
      </c>
      <c r="AY443" s="99" t="s">
        <v>175</v>
      </c>
      <c r="BE443" s="201">
        <f>IF(N443="základní",J443,0)</f>
        <v>0</v>
      </c>
      <c r="BF443" s="201">
        <f>IF(N443="snížená",J443,0)</f>
        <v>0</v>
      </c>
      <c r="BG443" s="201">
        <f>IF(N443="zákl. přenesená",J443,0)</f>
        <v>0</v>
      </c>
      <c r="BH443" s="201">
        <f>IF(N443="sníž. přenesená",J443,0)</f>
        <v>0</v>
      </c>
      <c r="BI443" s="201">
        <f>IF(N443="nulová",J443,0)</f>
        <v>0</v>
      </c>
      <c r="BJ443" s="99" t="s">
        <v>77</v>
      </c>
      <c r="BK443" s="201">
        <f>ROUND(I443*H443,2)</f>
        <v>0</v>
      </c>
      <c r="BL443" s="99" t="s">
        <v>113</v>
      </c>
      <c r="BM443" s="99" t="s">
        <v>2071</v>
      </c>
    </row>
    <row r="444" spans="2:65" s="214" customFormat="1">
      <c r="B444" s="213"/>
      <c r="D444" s="202" t="s">
        <v>185</v>
      </c>
      <c r="E444" s="215" t="s">
        <v>5</v>
      </c>
      <c r="F444" s="216" t="s">
        <v>2072</v>
      </c>
      <c r="H444" s="217">
        <v>0.6</v>
      </c>
      <c r="I444" s="11"/>
      <c r="L444" s="213"/>
      <c r="M444" s="218"/>
      <c r="N444" s="219"/>
      <c r="O444" s="219"/>
      <c r="P444" s="219"/>
      <c r="Q444" s="219"/>
      <c r="R444" s="219"/>
      <c r="S444" s="219"/>
      <c r="T444" s="220"/>
      <c r="AT444" s="215" t="s">
        <v>185</v>
      </c>
      <c r="AU444" s="215" t="s">
        <v>81</v>
      </c>
      <c r="AV444" s="214" t="s">
        <v>81</v>
      </c>
      <c r="AW444" s="214" t="s">
        <v>36</v>
      </c>
      <c r="AX444" s="214" t="s">
        <v>77</v>
      </c>
      <c r="AY444" s="215" t="s">
        <v>175</v>
      </c>
    </row>
    <row r="445" spans="2:65" s="109" customFormat="1" ht="51" customHeight="1">
      <c r="B445" s="110"/>
      <c r="C445" s="191" t="s">
        <v>1748</v>
      </c>
      <c r="D445" s="191" t="s">
        <v>177</v>
      </c>
      <c r="E445" s="192" t="s">
        <v>544</v>
      </c>
      <c r="F445" s="193" t="s">
        <v>545</v>
      </c>
      <c r="G445" s="194" t="s">
        <v>199</v>
      </c>
      <c r="H445" s="195">
        <v>14</v>
      </c>
      <c r="I445" s="9"/>
      <c r="J445" s="196">
        <f>ROUND(I445*H445,2)</f>
        <v>0</v>
      </c>
      <c r="K445" s="193" t="s">
        <v>181</v>
      </c>
      <c r="L445" s="110"/>
      <c r="M445" s="197" t="s">
        <v>5</v>
      </c>
      <c r="N445" s="198" t="s">
        <v>44</v>
      </c>
      <c r="O445" s="111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AR445" s="99" t="s">
        <v>113</v>
      </c>
      <c r="AT445" s="99" t="s">
        <v>177</v>
      </c>
      <c r="AU445" s="99" t="s">
        <v>81</v>
      </c>
      <c r="AY445" s="99" t="s">
        <v>175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99" t="s">
        <v>77</v>
      </c>
      <c r="BK445" s="201">
        <f>ROUND(I445*H445,2)</f>
        <v>0</v>
      </c>
      <c r="BL445" s="99" t="s">
        <v>113</v>
      </c>
      <c r="BM445" s="99" t="s">
        <v>2073</v>
      </c>
    </row>
    <row r="446" spans="2:65" s="179" customFormat="1" ht="29.85" customHeight="1">
      <c r="B446" s="178"/>
      <c r="D446" s="180" t="s">
        <v>72</v>
      </c>
      <c r="E446" s="189" t="s">
        <v>547</v>
      </c>
      <c r="F446" s="189" t="s">
        <v>548</v>
      </c>
      <c r="I446" s="8"/>
      <c r="J446" s="190">
        <f>BK446</f>
        <v>0</v>
      </c>
      <c r="L446" s="178"/>
      <c r="M446" s="183"/>
      <c r="N446" s="184"/>
      <c r="O446" s="184"/>
      <c r="P446" s="185">
        <f>SUM(P447:P452)</f>
        <v>0</v>
      </c>
      <c r="Q446" s="184"/>
      <c r="R446" s="185">
        <f>SUM(R447:R452)</f>
        <v>0</v>
      </c>
      <c r="S446" s="184"/>
      <c r="T446" s="186">
        <f>SUM(T447:T452)</f>
        <v>0</v>
      </c>
      <c r="AR446" s="180" t="s">
        <v>77</v>
      </c>
      <c r="AT446" s="187" t="s">
        <v>72</v>
      </c>
      <c r="AU446" s="187" t="s">
        <v>77</v>
      </c>
      <c r="AY446" s="180" t="s">
        <v>175</v>
      </c>
      <c r="BK446" s="188">
        <f>SUM(BK447:BK452)</f>
        <v>0</v>
      </c>
    </row>
    <row r="447" spans="2:65" s="109" customFormat="1" ht="16.5" customHeight="1">
      <c r="B447" s="110"/>
      <c r="C447" s="191" t="s">
        <v>1754</v>
      </c>
      <c r="D447" s="191" t="s">
        <v>177</v>
      </c>
      <c r="E447" s="192" t="s">
        <v>550</v>
      </c>
      <c r="F447" s="193" t="s">
        <v>551</v>
      </c>
      <c r="G447" s="194" t="s">
        <v>290</v>
      </c>
      <c r="H447" s="195">
        <v>201.08</v>
      </c>
      <c r="I447" s="9"/>
      <c r="J447" s="196">
        <f>ROUND(I447*H447,2)</f>
        <v>0</v>
      </c>
      <c r="K447" s="193" t="s">
        <v>5</v>
      </c>
      <c r="L447" s="110"/>
      <c r="M447" s="197" t="s">
        <v>5</v>
      </c>
      <c r="N447" s="198" t="s">
        <v>44</v>
      </c>
      <c r="O447" s="111"/>
      <c r="P447" s="199">
        <f>O447*H447</f>
        <v>0</v>
      </c>
      <c r="Q447" s="199">
        <v>0</v>
      </c>
      <c r="R447" s="199">
        <f>Q447*H447</f>
        <v>0</v>
      </c>
      <c r="S447" s="199">
        <v>0</v>
      </c>
      <c r="T447" s="200">
        <f>S447*H447</f>
        <v>0</v>
      </c>
      <c r="AR447" s="99" t="s">
        <v>113</v>
      </c>
      <c r="AT447" s="99" t="s">
        <v>177</v>
      </c>
      <c r="AU447" s="99" t="s">
        <v>81</v>
      </c>
      <c r="AY447" s="99" t="s">
        <v>175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99" t="s">
        <v>77</v>
      </c>
      <c r="BK447" s="201">
        <f>ROUND(I447*H447,2)</f>
        <v>0</v>
      </c>
      <c r="BL447" s="99" t="s">
        <v>113</v>
      </c>
      <c r="BM447" s="99" t="s">
        <v>2074</v>
      </c>
    </row>
    <row r="448" spans="2:65" s="207" customFormat="1">
      <c r="B448" s="206"/>
      <c r="D448" s="202" t="s">
        <v>185</v>
      </c>
      <c r="E448" s="208" t="s">
        <v>5</v>
      </c>
      <c r="F448" s="209" t="s">
        <v>553</v>
      </c>
      <c r="H448" s="208" t="s">
        <v>5</v>
      </c>
      <c r="I448" s="10"/>
      <c r="L448" s="206"/>
      <c r="M448" s="210"/>
      <c r="N448" s="211"/>
      <c r="O448" s="211"/>
      <c r="P448" s="211"/>
      <c r="Q448" s="211"/>
      <c r="R448" s="211"/>
      <c r="S448" s="211"/>
      <c r="T448" s="212"/>
      <c r="AT448" s="208" t="s">
        <v>185</v>
      </c>
      <c r="AU448" s="208" t="s">
        <v>81</v>
      </c>
      <c r="AV448" s="207" t="s">
        <v>77</v>
      </c>
      <c r="AW448" s="207" t="s">
        <v>36</v>
      </c>
      <c r="AX448" s="207" t="s">
        <v>73</v>
      </c>
      <c r="AY448" s="208" t="s">
        <v>175</v>
      </c>
    </row>
    <row r="449" spans="2:65" s="207" customFormat="1">
      <c r="B449" s="206"/>
      <c r="D449" s="202" t="s">
        <v>185</v>
      </c>
      <c r="E449" s="208" t="s">
        <v>5</v>
      </c>
      <c r="F449" s="209" t="s">
        <v>276</v>
      </c>
      <c r="H449" s="208" t="s">
        <v>5</v>
      </c>
      <c r="I449" s="10"/>
      <c r="L449" s="206"/>
      <c r="M449" s="210"/>
      <c r="N449" s="211"/>
      <c r="O449" s="211"/>
      <c r="P449" s="211"/>
      <c r="Q449" s="211"/>
      <c r="R449" s="211"/>
      <c r="S449" s="211"/>
      <c r="T449" s="212"/>
      <c r="AT449" s="208" t="s">
        <v>185</v>
      </c>
      <c r="AU449" s="208" t="s">
        <v>81</v>
      </c>
      <c r="AV449" s="207" t="s">
        <v>77</v>
      </c>
      <c r="AW449" s="207" t="s">
        <v>36</v>
      </c>
      <c r="AX449" s="207" t="s">
        <v>73</v>
      </c>
      <c r="AY449" s="208" t="s">
        <v>175</v>
      </c>
    </row>
    <row r="450" spans="2:65" s="214" customFormat="1">
      <c r="B450" s="213"/>
      <c r="D450" s="202" t="s">
        <v>185</v>
      </c>
      <c r="E450" s="215" t="s">
        <v>5</v>
      </c>
      <c r="F450" s="216" t="s">
        <v>2075</v>
      </c>
      <c r="H450" s="217">
        <v>110.818</v>
      </c>
      <c r="I450" s="11"/>
      <c r="L450" s="213"/>
      <c r="M450" s="218"/>
      <c r="N450" s="219"/>
      <c r="O450" s="219"/>
      <c r="P450" s="219"/>
      <c r="Q450" s="219"/>
      <c r="R450" s="219"/>
      <c r="S450" s="219"/>
      <c r="T450" s="220"/>
      <c r="AT450" s="215" t="s">
        <v>185</v>
      </c>
      <c r="AU450" s="215" t="s">
        <v>81</v>
      </c>
      <c r="AV450" s="214" t="s">
        <v>81</v>
      </c>
      <c r="AW450" s="214" t="s">
        <v>36</v>
      </c>
      <c r="AX450" s="214" t="s">
        <v>73</v>
      </c>
      <c r="AY450" s="215" t="s">
        <v>175</v>
      </c>
    </row>
    <row r="451" spans="2:65" s="214" customFormat="1">
      <c r="B451" s="213"/>
      <c r="D451" s="202" t="s">
        <v>185</v>
      </c>
      <c r="E451" s="215" t="s">
        <v>5</v>
      </c>
      <c r="F451" s="216" t="s">
        <v>2076</v>
      </c>
      <c r="H451" s="217">
        <v>90.262</v>
      </c>
      <c r="I451" s="11"/>
      <c r="L451" s="213"/>
      <c r="M451" s="218"/>
      <c r="N451" s="219"/>
      <c r="O451" s="219"/>
      <c r="P451" s="219"/>
      <c r="Q451" s="219"/>
      <c r="R451" s="219"/>
      <c r="S451" s="219"/>
      <c r="T451" s="220"/>
      <c r="AT451" s="215" t="s">
        <v>185</v>
      </c>
      <c r="AU451" s="215" t="s">
        <v>81</v>
      </c>
      <c r="AV451" s="214" t="s">
        <v>81</v>
      </c>
      <c r="AW451" s="214" t="s">
        <v>36</v>
      </c>
      <c r="AX451" s="214" t="s">
        <v>73</v>
      </c>
      <c r="AY451" s="215" t="s">
        <v>175</v>
      </c>
    </row>
    <row r="452" spans="2:65" s="222" customFormat="1">
      <c r="B452" s="221"/>
      <c r="D452" s="202" t="s">
        <v>185</v>
      </c>
      <c r="E452" s="223" t="s">
        <v>5</v>
      </c>
      <c r="F452" s="224" t="s">
        <v>196</v>
      </c>
      <c r="H452" s="225">
        <v>201.08</v>
      </c>
      <c r="I452" s="12"/>
      <c r="L452" s="221"/>
      <c r="M452" s="226"/>
      <c r="N452" s="227"/>
      <c r="O452" s="227"/>
      <c r="P452" s="227"/>
      <c r="Q452" s="227"/>
      <c r="R452" s="227"/>
      <c r="S452" s="227"/>
      <c r="T452" s="228"/>
      <c r="AT452" s="223" t="s">
        <v>185</v>
      </c>
      <c r="AU452" s="223" t="s">
        <v>81</v>
      </c>
      <c r="AV452" s="222" t="s">
        <v>113</v>
      </c>
      <c r="AW452" s="222" t="s">
        <v>36</v>
      </c>
      <c r="AX452" s="222" t="s">
        <v>77</v>
      </c>
      <c r="AY452" s="223" t="s">
        <v>175</v>
      </c>
    </row>
    <row r="453" spans="2:65" s="179" customFormat="1" ht="29.85" customHeight="1">
      <c r="B453" s="178"/>
      <c r="D453" s="180" t="s">
        <v>72</v>
      </c>
      <c r="E453" s="189" t="s">
        <v>556</v>
      </c>
      <c r="F453" s="189" t="s">
        <v>557</v>
      </c>
      <c r="I453" s="8"/>
      <c r="J453" s="190">
        <f>BK453</f>
        <v>0</v>
      </c>
      <c r="L453" s="178"/>
      <c r="M453" s="183"/>
      <c r="N453" s="184"/>
      <c r="O453" s="184"/>
      <c r="P453" s="185">
        <f>P454</f>
        <v>0</v>
      </c>
      <c r="Q453" s="184"/>
      <c r="R453" s="185">
        <f>R454</f>
        <v>0</v>
      </c>
      <c r="S453" s="184"/>
      <c r="T453" s="186">
        <f>T454</f>
        <v>0</v>
      </c>
      <c r="AR453" s="180" t="s">
        <v>77</v>
      </c>
      <c r="AT453" s="187" t="s">
        <v>72</v>
      </c>
      <c r="AU453" s="187" t="s">
        <v>77</v>
      </c>
      <c r="AY453" s="180" t="s">
        <v>175</v>
      </c>
      <c r="BK453" s="188">
        <f>BK454</f>
        <v>0</v>
      </c>
    </row>
    <row r="454" spans="2:65" s="109" customFormat="1" ht="25.5" customHeight="1">
      <c r="B454" s="110"/>
      <c r="C454" s="191" t="s">
        <v>1759</v>
      </c>
      <c r="D454" s="191" t="s">
        <v>177</v>
      </c>
      <c r="E454" s="192" t="s">
        <v>559</v>
      </c>
      <c r="F454" s="193" t="s">
        <v>560</v>
      </c>
      <c r="G454" s="194" t="s">
        <v>290</v>
      </c>
      <c r="H454" s="195">
        <v>51.905000000000001</v>
      </c>
      <c r="I454" s="9"/>
      <c r="J454" s="196">
        <f>ROUND(I454*H454,2)</f>
        <v>0</v>
      </c>
      <c r="K454" s="193" t="s">
        <v>181</v>
      </c>
      <c r="L454" s="110"/>
      <c r="M454" s="197" t="s">
        <v>5</v>
      </c>
      <c r="N454" s="198" t="s">
        <v>44</v>
      </c>
      <c r="O454" s="111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AR454" s="99" t="s">
        <v>113</v>
      </c>
      <c r="AT454" s="99" t="s">
        <v>177</v>
      </c>
      <c r="AU454" s="99" t="s">
        <v>81</v>
      </c>
      <c r="AY454" s="99" t="s">
        <v>175</v>
      </c>
      <c r="BE454" s="201">
        <f>IF(N454="základní",J454,0)</f>
        <v>0</v>
      </c>
      <c r="BF454" s="201">
        <f>IF(N454="snížená",J454,0)</f>
        <v>0</v>
      </c>
      <c r="BG454" s="201">
        <f>IF(N454="zákl. přenesená",J454,0)</f>
        <v>0</v>
      </c>
      <c r="BH454" s="201">
        <f>IF(N454="sníž. přenesená",J454,0)</f>
        <v>0</v>
      </c>
      <c r="BI454" s="201">
        <f>IF(N454="nulová",J454,0)</f>
        <v>0</v>
      </c>
      <c r="BJ454" s="99" t="s">
        <v>77</v>
      </c>
      <c r="BK454" s="201">
        <f>ROUND(I454*H454,2)</f>
        <v>0</v>
      </c>
      <c r="BL454" s="99" t="s">
        <v>113</v>
      </c>
      <c r="BM454" s="99" t="s">
        <v>2077</v>
      </c>
    </row>
    <row r="455" spans="2:65" s="179" customFormat="1" ht="37.35" customHeight="1">
      <c r="B455" s="178"/>
      <c r="D455" s="180" t="s">
        <v>72</v>
      </c>
      <c r="E455" s="181" t="s">
        <v>2078</v>
      </c>
      <c r="F455" s="181" t="s">
        <v>2079</v>
      </c>
      <c r="I455" s="8"/>
      <c r="J455" s="182">
        <f>BK455</f>
        <v>0</v>
      </c>
      <c r="L455" s="178"/>
      <c r="M455" s="183"/>
      <c r="N455" s="184"/>
      <c r="O455" s="184"/>
      <c r="P455" s="185">
        <f>P456+P468</f>
        <v>0</v>
      </c>
      <c r="Q455" s="184"/>
      <c r="R455" s="185">
        <f>R456+R468</f>
        <v>0.14402408</v>
      </c>
      <c r="S455" s="184"/>
      <c r="T455" s="186">
        <f>T456+T468</f>
        <v>0</v>
      </c>
      <c r="AR455" s="180" t="s">
        <v>81</v>
      </c>
      <c r="AT455" s="187" t="s">
        <v>72</v>
      </c>
      <c r="AU455" s="187" t="s">
        <v>73</v>
      </c>
      <c r="AY455" s="180" t="s">
        <v>175</v>
      </c>
      <c r="BK455" s="188">
        <f>BK456+BK468</f>
        <v>0</v>
      </c>
    </row>
    <row r="456" spans="2:65" s="179" customFormat="1" ht="19.899999999999999" customHeight="1">
      <c r="B456" s="178"/>
      <c r="D456" s="180" t="s">
        <v>72</v>
      </c>
      <c r="E456" s="189" t="s">
        <v>2080</v>
      </c>
      <c r="F456" s="189" t="s">
        <v>2081</v>
      </c>
      <c r="I456" s="8"/>
      <c r="J456" s="190">
        <f>BK456</f>
        <v>0</v>
      </c>
      <c r="L456" s="178"/>
      <c r="M456" s="183"/>
      <c r="N456" s="184"/>
      <c r="O456" s="184"/>
      <c r="P456" s="185">
        <f>SUM(P457:P467)</f>
        <v>0</v>
      </c>
      <c r="Q456" s="184"/>
      <c r="R456" s="185">
        <f>SUM(R457:R467)</f>
        <v>2.1552000000000002E-2</v>
      </c>
      <c r="S456" s="184"/>
      <c r="T456" s="186">
        <f>SUM(T457:T467)</f>
        <v>0</v>
      </c>
      <c r="AR456" s="180" t="s">
        <v>81</v>
      </c>
      <c r="AT456" s="187" t="s">
        <v>72</v>
      </c>
      <c r="AU456" s="187" t="s">
        <v>77</v>
      </c>
      <c r="AY456" s="180" t="s">
        <v>175</v>
      </c>
      <c r="BK456" s="188">
        <f>SUM(BK457:BK467)</f>
        <v>0</v>
      </c>
    </row>
    <row r="457" spans="2:65" s="109" customFormat="1" ht="25.5" customHeight="1">
      <c r="B457" s="110"/>
      <c r="C457" s="191" t="s">
        <v>1761</v>
      </c>
      <c r="D457" s="191" t="s">
        <v>177</v>
      </c>
      <c r="E457" s="192" t="s">
        <v>2082</v>
      </c>
      <c r="F457" s="193" t="s">
        <v>2083</v>
      </c>
      <c r="G457" s="194" t="s">
        <v>199</v>
      </c>
      <c r="H457" s="195">
        <v>13.061999999999999</v>
      </c>
      <c r="I457" s="9"/>
      <c r="J457" s="196">
        <f>ROUND(I457*H457,2)</f>
        <v>0</v>
      </c>
      <c r="K457" s="193" t="s">
        <v>200</v>
      </c>
      <c r="L457" s="110"/>
      <c r="M457" s="197" t="s">
        <v>5</v>
      </c>
      <c r="N457" s="198" t="s">
        <v>44</v>
      </c>
      <c r="O457" s="111"/>
      <c r="P457" s="199">
        <f>O457*H457</f>
        <v>0</v>
      </c>
      <c r="Q457" s="199">
        <v>0</v>
      </c>
      <c r="R457" s="199">
        <f>Q457*H457</f>
        <v>0</v>
      </c>
      <c r="S457" s="199">
        <v>0</v>
      </c>
      <c r="T457" s="200">
        <f>S457*H457</f>
        <v>0</v>
      </c>
      <c r="AR457" s="99" t="s">
        <v>279</v>
      </c>
      <c r="AT457" s="99" t="s">
        <v>177</v>
      </c>
      <c r="AU457" s="99" t="s">
        <v>81</v>
      </c>
      <c r="AY457" s="99" t="s">
        <v>175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99" t="s">
        <v>77</v>
      </c>
      <c r="BK457" s="201">
        <f>ROUND(I457*H457,2)</f>
        <v>0</v>
      </c>
      <c r="BL457" s="99" t="s">
        <v>279</v>
      </c>
      <c r="BM457" s="99" t="s">
        <v>2084</v>
      </c>
    </row>
    <row r="458" spans="2:65" s="207" customFormat="1">
      <c r="B458" s="206"/>
      <c r="D458" s="202" t="s">
        <v>185</v>
      </c>
      <c r="E458" s="208" t="s">
        <v>5</v>
      </c>
      <c r="F458" s="209" t="s">
        <v>2003</v>
      </c>
      <c r="H458" s="208" t="s">
        <v>5</v>
      </c>
      <c r="I458" s="10"/>
      <c r="L458" s="206"/>
      <c r="M458" s="210"/>
      <c r="N458" s="211"/>
      <c r="O458" s="211"/>
      <c r="P458" s="211"/>
      <c r="Q458" s="211"/>
      <c r="R458" s="211"/>
      <c r="S458" s="211"/>
      <c r="T458" s="212"/>
      <c r="AT458" s="208" t="s">
        <v>185</v>
      </c>
      <c r="AU458" s="208" t="s">
        <v>81</v>
      </c>
      <c r="AV458" s="207" t="s">
        <v>77</v>
      </c>
      <c r="AW458" s="207" t="s">
        <v>36</v>
      </c>
      <c r="AX458" s="207" t="s">
        <v>73</v>
      </c>
      <c r="AY458" s="208" t="s">
        <v>175</v>
      </c>
    </row>
    <row r="459" spans="2:65" s="214" customFormat="1">
      <c r="B459" s="213"/>
      <c r="D459" s="202" t="s">
        <v>185</v>
      </c>
      <c r="E459" s="215" t="s">
        <v>5</v>
      </c>
      <c r="F459" s="216" t="s">
        <v>2085</v>
      </c>
      <c r="H459" s="217">
        <v>4.8</v>
      </c>
      <c r="I459" s="11"/>
      <c r="L459" s="213"/>
      <c r="M459" s="218"/>
      <c r="N459" s="219"/>
      <c r="O459" s="219"/>
      <c r="P459" s="219"/>
      <c r="Q459" s="219"/>
      <c r="R459" s="219"/>
      <c r="S459" s="219"/>
      <c r="T459" s="220"/>
      <c r="AT459" s="215" t="s">
        <v>185</v>
      </c>
      <c r="AU459" s="215" t="s">
        <v>81</v>
      </c>
      <c r="AV459" s="214" t="s">
        <v>81</v>
      </c>
      <c r="AW459" s="214" t="s">
        <v>36</v>
      </c>
      <c r="AX459" s="214" t="s">
        <v>73</v>
      </c>
      <c r="AY459" s="215" t="s">
        <v>175</v>
      </c>
    </row>
    <row r="460" spans="2:65" s="214" customFormat="1">
      <c r="B460" s="213"/>
      <c r="D460" s="202" t="s">
        <v>185</v>
      </c>
      <c r="E460" s="215" t="s">
        <v>5</v>
      </c>
      <c r="F460" s="216" t="s">
        <v>2086</v>
      </c>
      <c r="H460" s="217">
        <v>1.8220000000000001</v>
      </c>
      <c r="I460" s="11"/>
      <c r="L460" s="213"/>
      <c r="M460" s="218"/>
      <c r="N460" s="219"/>
      <c r="O460" s="219"/>
      <c r="P460" s="219"/>
      <c r="Q460" s="219"/>
      <c r="R460" s="219"/>
      <c r="S460" s="219"/>
      <c r="T460" s="220"/>
      <c r="AT460" s="215" t="s">
        <v>185</v>
      </c>
      <c r="AU460" s="215" t="s">
        <v>81</v>
      </c>
      <c r="AV460" s="214" t="s">
        <v>81</v>
      </c>
      <c r="AW460" s="214" t="s">
        <v>36</v>
      </c>
      <c r="AX460" s="214" t="s">
        <v>73</v>
      </c>
      <c r="AY460" s="215" t="s">
        <v>175</v>
      </c>
    </row>
    <row r="461" spans="2:65" s="214" customFormat="1">
      <c r="B461" s="213"/>
      <c r="D461" s="202" t="s">
        <v>185</v>
      </c>
      <c r="E461" s="215" t="s">
        <v>5</v>
      </c>
      <c r="F461" s="216" t="s">
        <v>2087</v>
      </c>
      <c r="H461" s="217">
        <v>4.335</v>
      </c>
      <c r="I461" s="11"/>
      <c r="L461" s="213"/>
      <c r="M461" s="218"/>
      <c r="N461" s="219"/>
      <c r="O461" s="219"/>
      <c r="P461" s="219"/>
      <c r="Q461" s="219"/>
      <c r="R461" s="219"/>
      <c r="S461" s="219"/>
      <c r="T461" s="220"/>
      <c r="AT461" s="215" t="s">
        <v>185</v>
      </c>
      <c r="AU461" s="215" t="s">
        <v>81</v>
      </c>
      <c r="AV461" s="214" t="s">
        <v>81</v>
      </c>
      <c r="AW461" s="214" t="s">
        <v>36</v>
      </c>
      <c r="AX461" s="214" t="s">
        <v>73</v>
      </c>
      <c r="AY461" s="215" t="s">
        <v>175</v>
      </c>
    </row>
    <row r="462" spans="2:65" s="214" customFormat="1">
      <c r="B462" s="213"/>
      <c r="D462" s="202" t="s">
        <v>185</v>
      </c>
      <c r="E462" s="215" t="s">
        <v>5</v>
      </c>
      <c r="F462" s="216" t="s">
        <v>2088</v>
      </c>
      <c r="H462" s="217">
        <v>2.105</v>
      </c>
      <c r="I462" s="11"/>
      <c r="L462" s="213"/>
      <c r="M462" s="218"/>
      <c r="N462" s="219"/>
      <c r="O462" s="219"/>
      <c r="P462" s="219"/>
      <c r="Q462" s="219"/>
      <c r="R462" s="219"/>
      <c r="S462" s="219"/>
      <c r="T462" s="220"/>
      <c r="AT462" s="215" t="s">
        <v>185</v>
      </c>
      <c r="AU462" s="215" t="s">
        <v>81</v>
      </c>
      <c r="AV462" s="214" t="s">
        <v>81</v>
      </c>
      <c r="AW462" s="214" t="s">
        <v>36</v>
      </c>
      <c r="AX462" s="214" t="s">
        <v>73</v>
      </c>
      <c r="AY462" s="215" t="s">
        <v>175</v>
      </c>
    </row>
    <row r="463" spans="2:65" s="222" customFormat="1">
      <c r="B463" s="221"/>
      <c r="D463" s="202" t="s">
        <v>185</v>
      </c>
      <c r="E463" s="223" t="s">
        <v>5</v>
      </c>
      <c r="F463" s="224" t="s">
        <v>196</v>
      </c>
      <c r="H463" s="225">
        <v>13.061999999999999</v>
      </c>
      <c r="I463" s="12"/>
      <c r="L463" s="221"/>
      <c r="M463" s="226"/>
      <c r="N463" s="227"/>
      <c r="O463" s="227"/>
      <c r="P463" s="227"/>
      <c r="Q463" s="227"/>
      <c r="R463" s="227"/>
      <c r="S463" s="227"/>
      <c r="T463" s="228"/>
      <c r="AT463" s="223" t="s">
        <v>185</v>
      </c>
      <c r="AU463" s="223" t="s">
        <v>81</v>
      </c>
      <c r="AV463" s="222" t="s">
        <v>113</v>
      </c>
      <c r="AW463" s="222" t="s">
        <v>36</v>
      </c>
      <c r="AX463" s="222" t="s">
        <v>77</v>
      </c>
      <c r="AY463" s="223" t="s">
        <v>175</v>
      </c>
    </row>
    <row r="464" spans="2:65" s="109" customFormat="1" ht="16.5" customHeight="1">
      <c r="B464" s="110"/>
      <c r="C464" s="229" t="s">
        <v>1763</v>
      </c>
      <c r="D464" s="229" t="s">
        <v>287</v>
      </c>
      <c r="E464" s="230" t="s">
        <v>2089</v>
      </c>
      <c r="F464" s="231" t="s">
        <v>2090</v>
      </c>
      <c r="G464" s="232" t="s">
        <v>199</v>
      </c>
      <c r="H464" s="233">
        <v>14.368</v>
      </c>
      <c r="I464" s="13"/>
      <c r="J464" s="234">
        <f>ROUND(I464*H464,2)</f>
        <v>0</v>
      </c>
      <c r="K464" s="231" t="s">
        <v>200</v>
      </c>
      <c r="L464" s="235"/>
      <c r="M464" s="236" t="s">
        <v>5</v>
      </c>
      <c r="N464" s="237" t="s">
        <v>44</v>
      </c>
      <c r="O464" s="111"/>
      <c r="P464" s="199">
        <f>O464*H464</f>
        <v>0</v>
      </c>
      <c r="Q464" s="199">
        <v>1.5E-3</v>
      </c>
      <c r="R464" s="199">
        <f>Q464*H464</f>
        <v>2.1552000000000002E-2</v>
      </c>
      <c r="S464" s="199">
        <v>0</v>
      </c>
      <c r="T464" s="200">
        <f>S464*H464</f>
        <v>0</v>
      </c>
      <c r="AR464" s="99" t="s">
        <v>376</v>
      </c>
      <c r="AT464" s="99" t="s">
        <v>287</v>
      </c>
      <c r="AU464" s="99" t="s">
        <v>81</v>
      </c>
      <c r="AY464" s="99" t="s">
        <v>175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99" t="s">
        <v>77</v>
      </c>
      <c r="BK464" s="201">
        <f>ROUND(I464*H464,2)</f>
        <v>0</v>
      </c>
      <c r="BL464" s="99" t="s">
        <v>279</v>
      </c>
      <c r="BM464" s="99" t="s">
        <v>2091</v>
      </c>
    </row>
    <row r="465" spans="2:65" s="109" customFormat="1" ht="27">
      <c r="B465" s="110"/>
      <c r="D465" s="202" t="s">
        <v>183</v>
      </c>
      <c r="F465" s="203" t="s">
        <v>2092</v>
      </c>
      <c r="I465" s="7"/>
      <c r="L465" s="110"/>
      <c r="M465" s="204"/>
      <c r="N465" s="111"/>
      <c r="O465" s="111"/>
      <c r="P465" s="111"/>
      <c r="Q465" s="111"/>
      <c r="R465" s="111"/>
      <c r="S465" s="111"/>
      <c r="T465" s="205"/>
      <c r="AT465" s="99" t="s">
        <v>183</v>
      </c>
      <c r="AU465" s="99" t="s">
        <v>81</v>
      </c>
    </row>
    <row r="466" spans="2:65" s="214" customFormat="1">
      <c r="B466" s="213"/>
      <c r="D466" s="202" t="s">
        <v>185</v>
      </c>
      <c r="E466" s="215" t="s">
        <v>5</v>
      </c>
      <c r="F466" s="216" t="s">
        <v>2093</v>
      </c>
      <c r="H466" s="217">
        <v>14.368</v>
      </c>
      <c r="I466" s="11"/>
      <c r="L466" s="213"/>
      <c r="M466" s="218"/>
      <c r="N466" s="219"/>
      <c r="O466" s="219"/>
      <c r="P466" s="219"/>
      <c r="Q466" s="219"/>
      <c r="R466" s="219"/>
      <c r="S466" s="219"/>
      <c r="T466" s="220"/>
      <c r="AT466" s="215" t="s">
        <v>185</v>
      </c>
      <c r="AU466" s="215" t="s">
        <v>81</v>
      </c>
      <c r="AV466" s="214" t="s">
        <v>81</v>
      </c>
      <c r="AW466" s="214" t="s">
        <v>36</v>
      </c>
      <c r="AX466" s="214" t="s">
        <v>77</v>
      </c>
      <c r="AY466" s="215" t="s">
        <v>175</v>
      </c>
    </row>
    <row r="467" spans="2:65" s="109" customFormat="1" ht="38.25" customHeight="1">
      <c r="B467" s="110"/>
      <c r="C467" s="191" t="s">
        <v>1765</v>
      </c>
      <c r="D467" s="191" t="s">
        <v>177</v>
      </c>
      <c r="E467" s="192" t="s">
        <v>2094</v>
      </c>
      <c r="F467" s="193" t="s">
        <v>2095</v>
      </c>
      <c r="G467" s="194" t="s">
        <v>290</v>
      </c>
      <c r="H467" s="195">
        <v>2.1999999999999999E-2</v>
      </c>
      <c r="I467" s="9"/>
      <c r="J467" s="196">
        <f>ROUND(I467*H467,2)</f>
        <v>0</v>
      </c>
      <c r="K467" s="193" t="s">
        <v>200</v>
      </c>
      <c r="L467" s="110"/>
      <c r="M467" s="197" t="s">
        <v>5</v>
      </c>
      <c r="N467" s="198" t="s">
        <v>44</v>
      </c>
      <c r="O467" s="111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AR467" s="99" t="s">
        <v>279</v>
      </c>
      <c r="AT467" s="99" t="s">
        <v>177</v>
      </c>
      <c r="AU467" s="99" t="s">
        <v>81</v>
      </c>
      <c r="AY467" s="99" t="s">
        <v>175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99" t="s">
        <v>77</v>
      </c>
      <c r="BK467" s="201">
        <f>ROUND(I467*H467,2)</f>
        <v>0</v>
      </c>
      <c r="BL467" s="99" t="s">
        <v>279</v>
      </c>
      <c r="BM467" s="99" t="s">
        <v>2096</v>
      </c>
    </row>
    <row r="468" spans="2:65" s="179" customFormat="1" ht="29.85" customHeight="1">
      <c r="B468" s="178"/>
      <c r="D468" s="180" t="s">
        <v>72</v>
      </c>
      <c r="E468" s="189" t="s">
        <v>2097</v>
      </c>
      <c r="F468" s="189" t="s">
        <v>2098</v>
      </c>
      <c r="I468" s="8"/>
      <c r="J468" s="190">
        <f>BK468</f>
        <v>0</v>
      </c>
      <c r="L468" s="178"/>
      <c r="M468" s="183"/>
      <c r="N468" s="184"/>
      <c r="O468" s="184"/>
      <c r="P468" s="185">
        <f>SUM(P469:P478)</f>
        <v>0</v>
      </c>
      <c r="Q468" s="184"/>
      <c r="R468" s="185">
        <f>SUM(R469:R478)</f>
        <v>0.12247208</v>
      </c>
      <c r="S468" s="184"/>
      <c r="T468" s="186">
        <f>SUM(T469:T478)</f>
        <v>0</v>
      </c>
      <c r="AR468" s="180" t="s">
        <v>81</v>
      </c>
      <c r="AT468" s="187" t="s">
        <v>72</v>
      </c>
      <c r="AU468" s="187" t="s">
        <v>77</v>
      </c>
      <c r="AY468" s="180" t="s">
        <v>175</v>
      </c>
      <c r="BK468" s="188">
        <f>SUM(BK469:BK478)</f>
        <v>0</v>
      </c>
    </row>
    <row r="469" spans="2:65" s="109" customFormat="1" ht="25.5" customHeight="1">
      <c r="B469" s="110"/>
      <c r="C469" s="191" t="s">
        <v>1769</v>
      </c>
      <c r="D469" s="191" t="s">
        <v>177</v>
      </c>
      <c r="E469" s="192" t="s">
        <v>2099</v>
      </c>
      <c r="F469" s="193" t="s">
        <v>2100</v>
      </c>
      <c r="G469" s="194" t="s">
        <v>180</v>
      </c>
      <c r="H469" s="195">
        <v>1.9670000000000001</v>
      </c>
      <c r="I469" s="9"/>
      <c r="J469" s="196">
        <f>ROUND(I469*H469,2)</f>
        <v>0</v>
      </c>
      <c r="K469" s="193" t="s">
        <v>200</v>
      </c>
      <c r="L469" s="110"/>
      <c r="M469" s="197" t="s">
        <v>5</v>
      </c>
      <c r="N469" s="198" t="s">
        <v>44</v>
      </c>
      <c r="O469" s="111"/>
      <c r="P469" s="199">
        <f>O469*H469</f>
        <v>0</v>
      </c>
      <c r="Q469" s="199">
        <v>2.4000000000000001E-4</v>
      </c>
      <c r="R469" s="199">
        <f>Q469*H469</f>
        <v>4.7208000000000005E-4</v>
      </c>
      <c r="S469" s="199">
        <v>0</v>
      </c>
      <c r="T469" s="200">
        <f>S469*H469</f>
        <v>0</v>
      </c>
      <c r="AR469" s="99" t="s">
        <v>279</v>
      </c>
      <c r="AT469" s="99" t="s">
        <v>177</v>
      </c>
      <c r="AU469" s="99" t="s">
        <v>81</v>
      </c>
      <c r="AY469" s="99" t="s">
        <v>175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99" t="s">
        <v>77</v>
      </c>
      <c r="BK469" s="201">
        <f>ROUND(I469*H469,2)</f>
        <v>0</v>
      </c>
      <c r="BL469" s="99" t="s">
        <v>279</v>
      </c>
      <c r="BM469" s="99" t="s">
        <v>2101</v>
      </c>
    </row>
    <row r="470" spans="2:65" s="207" customFormat="1">
      <c r="B470" s="206"/>
      <c r="D470" s="202" t="s">
        <v>185</v>
      </c>
      <c r="E470" s="208" t="s">
        <v>5</v>
      </c>
      <c r="F470" s="209" t="s">
        <v>2102</v>
      </c>
      <c r="H470" s="208" t="s">
        <v>5</v>
      </c>
      <c r="I470" s="10"/>
      <c r="L470" s="206"/>
      <c r="M470" s="210"/>
      <c r="N470" s="211"/>
      <c r="O470" s="211"/>
      <c r="P470" s="211"/>
      <c r="Q470" s="211"/>
      <c r="R470" s="211"/>
      <c r="S470" s="211"/>
      <c r="T470" s="212"/>
      <c r="AT470" s="208" t="s">
        <v>185</v>
      </c>
      <c r="AU470" s="208" t="s">
        <v>81</v>
      </c>
      <c r="AV470" s="207" t="s">
        <v>77</v>
      </c>
      <c r="AW470" s="207" t="s">
        <v>36</v>
      </c>
      <c r="AX470" s="207" t="s">
        <v>73</v>
      </c>
      <c r="AY470" s="208" t="s">
        <v>175</v>
      </c>
    </row>
    <row r="471" spans="2:65" s="214" customFormat="1">
      <c r="B471" s="213"/>
      <c r="D471" s="202" t="s">
        <v>185</v>
      </c>
      <c r="E471" s="215" t="s">
        <v>5</v>
      </c>
      <c r="F471" s="216" t="s">
        <v>2103</v>
      </c>
      <c r="H471" s="217">
        <v>0.94199999999999995</v>
      </c>
      <c r="I471" s="11"/>
      <c r="L471" s="213"/>
      <c r="M471" s="218"/>
      <c r="N471" s="219"/>
      <c r="O471" s="219"/>
      <c r="P471" s="219"/>
      <c r="Q471" s="219"/>
      <c r="R471" s="219"/>
      <c r="S471" s="219"/>
      <c r="T471" s="220"/>
      <c r="AT471" s="215" t="s">
        <v>185</v>
      </c>
      <c r="AU471" s="215" t="s">
        <v>81</v>
      </c>
      <c r="AV471" s="214" t="s">
        <v>81</v>
      </c>
      <c r="AW471" s="214" t="s">
        <v>36</v>
      </c>
      <c r="AX471" s="214" t="s">
        <v>73</v>
      </c>
      <c r="AY471" s="215" t="s">
        <v>175</v>
      </c>
    </row>
    <row r="472" spans="2:65" s="214" customFormat="1">
      <c r="B472" s="213"/>
      <c r="D472" s="202" t="s">
        <v>185</v>
      </c>
      <c r="E472" s="215" t="s">
        <v>5</v>
      </c>
      <c r="F472" s="216" t="s">
        <v>2104</v>
      </c>
      <c r="H472" s="217">
        <v>0.78500000000000003</v>
      </c>
      <c r="I472" s="11"/>
      <c r="L472" s="213"/>
      <c r="M472" s="218"/>
      <c r="N472" s="219"/>
      <c r="O472" s="219"/>
      <c r="P472" s="219"/>
      <c r="Q472" s="219"/>
      <c r="R472" s="219"/>
      <c r="S472" s="219"/>
      <c r="T472" s="220"/>
      <c r="AT472" s="215" t="s">
        <v>185</v>
      </c>
      <c r="AU472" s="215" t="s">
        <v>81</v>
      </c>
      <c r="AV472" s="214" t="s">
        <v>81</v>
      </c>
      <c r="AW472" s="214" t="s">
        <v>36</v>
      </c>
      <c r="AX472" s="214" t="s">
        <v>73</v>
      </c>
      <c r="AY472" s="215" t="s">
        <v>175</v>
      </c>
    </row>
    <row r="473" spans="2:65" s="214" customFormat="1">
      <c r="B473" s="213"/>
      <c r="D473" s="202" t="s">
        <v>185</v>
      </c>
      <c r="E473" s="215" t="s">
        <v>5</v>
      </c>
      <c r="F473" s="216" t="s">
        <v>2105</v>
      </c>
      <c r="H473" s="217">
        <v>0.24</v>
      </c>
      <c r="I473" s="11"/>
      <c r="L473" s="213"/>
      <c r="M473" s="218"/>
      <c r="N473" s="219"/>
      <c r="O473" s="219"/>
      <c r="P473" s="219"/>
      <c r="Q473" s="219"/>
      <c r="R473" s="219"/>
      <c r="S473" s="219"/>
      <c r="T473" s="220"/>
      <c r="AT473" s="215" t="s">
        <v>185</v>
      </c>
      <c r="AU473" s="215" t="s">
        <v>81</v>
      </c>
      <c r="AV473" s="214" t="s">
        <v>81</v>
      </c>
      <c r="AW473" s="214" t="s">
        <v>36</v>
      </c>
      <c r="AX473" s="214" t="s">
        <v>73</v>
      </c>
      <c r="AY473" s="215" t="s">
        <v>175</v>
      </c>
    </row>
    <row r="474" spans="2:65" s="222" customFormat="1">
      <c r="B474" s="221"/>
      <c r="D474" s="202" t="s">
        <v>185</v>
      </c>
      <c r="E474" s="223" t="s">
        <v>5</v>
      </c>
      <c r="F474" s="224" t="s">
        <v>196</v>
      </c>
      <c r="H474" s="225">
        <v>1.9670000000000001</v>
      </c>
      <c r="I474" s="12"/>
      <c r="L474" s="221"/>
      <c r="M474" s="226"/>
      <c r="N474" s="227"/>
      <c r="O474" s="227"/>
      <c r="P474" s="227"/>
      <c r="Q474" s="227"/>
      <c r="R474" s="227"/>
      <c r="S474" s="227"/>
      <c r="T474" s="228"/>
      <c r="AT474" s="223" t="s">
        <v>185</v>
      </c>
      <c r="AU474" s="223" t="s">
        <v>81</v>
      </c>
      <c r="AV474" s="222" t="s">
        <v>113</v>
      </c>
      <c r="AW474" s="222" t="s">
        <v>36</v>
      </c>
      <c r="AX474" s="222" t="s">
        <v>77</v>
      </c>
      <c r="AY474" s="223" t="s">
        <v>175</v>
      </c>
    </row>
    <row r="475" spans="2:65" s="109" customFormat="1" ht="16.5" customHeight="1">
      <c r="B475" s="110"/>
      <c r="C475" s="229" t="s">
        <v>1771</v>
      </c>
      <c r="D475" s="229" t="s">
        <v>287</v>
      </c>
      <c r="E475" s="230" t="s">
        <v>2106</v>
      </c>
      <c r="F475" s="231" t="s">
        <v>2107</v>
      </c>
      <c r="G475" s="232" t="s">
        <v>199</v>
      </c>
      <c r="H475" s="233">
        <v>1</v>
      </c>
      <c r="I475" s="13"/>
      <c r="J475" s="234">
        <f>ROUND(I475*H475,2)</f>
        <v>0</v>
      </c>
      <c r="K475" s="231" t="s">
        <v>200</v>
      </c>
      <c r="L475" s="235"/>
      <c r="M475" s="236" t="s">
        <v>5</v>
      </c>
      <c r="N475" s="237" t="s">
        <v>44</v>
      </c>
      <c r="O475" s="111"/>
      <c r="P475" s="199">
        <f>O475*H475</f>
        <v>0</v>
      </c>
      <c r="Q475" s="199">
        <v>5.6000000000000001E-2</v>
      </c>
      <c r="R475" s="199">
        <f>Q475*H475</f>
        <v>5.6000000000000001E-2</v>
      </c>
      <c r="S475" s="199">
        <v>0</v>
      </c>
      <c r="T475" s="200">
        <f>S475*H475</f>
        <v>0</v>
      </c>
      <c r="AR475" s="99" t="s">
        <v>376</v>
      </c>
      <c r="AT475" s="99" t="s">
        <v>287</v>
      </c>
      <c r="AU475" s="99" t="s">
        <v>81</v>
      </c>
      <c r="AY475" s="99" t="s">
        <v>175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99" t="s">
        <v>77</v>
      </c>
      <c r="BK475" s="201">
        <f>ROUND(I475*H475,2)</f>
        <v>0</v>
      </c>
      <c r="BL475" s="99" t="s">
        <v>279</v>
      </c>
      <c r="BM475" s="99" t="s">
        <v>2108</v>
      </c>
    </row>
    <row r="476" spans="2:65" s="109" customFormat="1" ht="16.5" customHeight="1">
      <c r="B476" s="110"/>
      <c r="C476" s="229" t="s">
        <v>1773</v>
      </c>
      <c r="D476" s="229" t="s">
        <v>287</v>
      </c>
      <c r="E476" s="230" t="s">
        <v>2109</v>
      </c>
      <c r="F476" s="231" t="s">
        <v>2110</v>
      </c>
      <c r="G476" s="232" t="s">
        <v>199</v>
      </c>
      <c r="H476" s="233">
        <v>1</v>
      </c>
      <c r="I476" s="13"/>
      <c r="J476" s="234">
        <f>ROUND(I476*H476,2)</f>
        <v>0</v>
      </c>
      <c r="K476" s="231" t="s">
        <v>5</v>
      </c>
      <c r="L476" s="235"/>
      <c r="M476" s="236" t="s">
        <v>5</v>
      </c>
      <c r="N476" s="237" t="s">
        <v>44</v>
      </c>
      <c r="O476" s="111"/>
      <c r="P476" s="199">
        <f>O476*H476</f>
        <v>0</v>
      </c>
      <c r="Q476" s="199">
        <v>5.6000000000000001E-2</v>
      </c>
      <c r="R476" s="199">
        <f>Q476*H476</f>
        <v>5.6000000000000001E-2</v>
      </c>
      <c r="S476" s="199">
        <v>0</v>
      </c>
      <c r="T476" s="200">
        <f>S476*H476</f>
        <v>0</v>
      </c>
      <c r="AR476" s="99" t="s">
        <v>376</v>
      </c>
      <c r="AT476" s="99" t="s">
        <v>287</v>
      </c>
      <c r="AU476" s="99" t="s">
        <v>81</v>
      </c>
      <c r="AY476" s="99" t="s">
        <v>175</v>
      </c>
      <c r="BE476" s="201">
        <f>IF(N476="základní",J476,0)</f>
        <v>0</v>
      </c>
      <c r="BF476" s="201">
        <f>IF(N476="snížená",J476,0)</f>
        <v>0</v>
      </c>
      <c r="BG476" s="201">
        <f>IF(N476="zákl. přenesená",J476,0)</f>
        <v>0</v>
      </c>
      <c r="BH476" s="201">
        <f>IF(N476="sníž. přenesená",J476,0)</f>
        <v>0</v>
      </c>
      <c r="BI476" s="201">
        <f>IF(N476="nulová",J476,0)</f>
        <v>0</v>
      </c>
      <c r="BJ476" s="99" t="s">
        <v>77</v>
      </c>
      <c r="BK476" s="201">
        <f>ROUND(I476*H476,2)</f>
        <v>0</v>
      </c>
      <c r="BL476" s="99" t="s">
        <v>279</v>
      </c>
      <c r="BM476" s="99" t="s">
        <v>2111</v>
      </c>
    </row>
    <row r="477" spans="2:65" s="109" customFormat="1" ht="16.5" customHeight="1">
      <c r="B477" s="110"/>
      <c r="C477" s="229" t="s">
        <v>1777</v>
      </c>
      <c r="D477" s="229" t="s">
        <v>287</v>
      </c>
      <c r="E477" s="230" t="s">
        <v>2112</v>
      </c>
      <c r="F477" s="231" t="s">
        <v>2113</v>
      </c>
      <c r="G477" s="232" t="s">
        <v>199</v>
      </c>
      <c r="H477" s="233">
        <v>1</v>
      </c>
      <c r="I477" s="13"/>
      <c r="J477" s="234">
        <f>ROUND(I477*H477,2)</f>
        <v>0</v>
      </c>
      <c r="K477" s="231" t="s">
        <v>200</v>
      </c>
      <c r="L477" s="235"/>
      <c r="M477" s="236" t="s">
        <v>5</v>
      </c>
      <c r="N477" s="237" t="s">
        <v>44</v>
      </c>
      <c r="O477" s="111"/>
      <c r="P477" s="199">
        <f>O477*H477</f>
        <v>0</v>
      </c>
      <c r="Q477" s="199">
        <v>0.01</v>
      </c>
      <c r="R477" s="199">
        <f>Q477*H477</f>
        <v>0.01</v>
      </c>
      <c r="S477" s="199">
        <v>0</v>
      </c>
      <c r="T477" s="200">
        <f>S477*H477</f>
        <v>0</v>
      </c>
      <c r="AR477" s="99" t="s">
        <v>376</v>
      </c>
      <c r="AT477" s="99" t="s">
        <v>287</v>
      </c>
      <c r="AU477" s="99" t="s">
        <v>81</v>
      </c>
      <c r="AY477" s="99" t="s">
        <v>175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99" t="s">
        <v>77</v>
      </c>
      <c r="BK477" s="201">
        <f>ROUND(I477*H477,2)</f>
        <v>0</v>
      </c>
      <c r="BL477" s="99" t="s">
        <v>279</v>
      </c>
      <c r="BM477" s="99" t="s">
        <v>2114</v>
      </c>
    </row>
    <row r="478" spans="2:65" s="109" customFormat="1" ht="25.5" customHeight="1">
      <c r="B478" s="110"/>
      <c r="C478" s="191" t="s">
        <v>1779</v>
      </c>
      <c r="D478" s="191" t="s">
        <v>177</v>
      </c>
      <c r="E478" s="192" t="s">
        <v>2115</v>
      </c>
      <c r="F478" s="193" t="s">
        <v>2116</v>
      </c>
      <c r="G478" s="194" t="s">
        <v>290</v>
      </c>
      <c r="H478" s="195">
        <v>0.122</v>
      </c>
      <c r="I478" s="9"/>
      <c r="J478" s="196">
        <f>ROUND(I478*H478,2)</f>
        <v>0</v>
      </c>
      <c r="K478" s="193" t="s">
        <v>200</v>
      </c>
      <c r="L478" s="110"/>
      <c r="M478" s="197" t="s">
        <v>5</v>
      </c>
      <c r="N478" s="198" t="s">
        <v>44</v>
      </c>
      <c r="O478" s="111"/>
      <c r="P478" s="199">
        <f>O478*H478</f>
        <v>0</v>
      </c>
      <c r="Q478" s="199">
        <v>0</v>
      </c>
      <c r="R478" s="199">
        <f>Q478*H478</f>
        <v>0</v>
      </c>
      <c r="S478" s="199">
        <v>0</v>
      </c>
      <c r="T478" s="200">
        <f>S478*H478</f>
        <v>0</v>
      </c>
      <c r="AR478" s="99" t="s">
        <v>279</v>
      </c>
      <c r="AT478" s="99" t="s">
        <v>177</v>
      </c>
      <c r="AU478" s="99" t="s">
        <v>81</v>
      </c>
      <c r="AY478" s="99" t="s">
        <v>175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99" t="s">
        <v>77</v>
      </c>
      <c r="BK478" s="201">
        <f>ROUND(I478*H478,2)</f>
        <v>0</v>
      </c>
      <c r="BL478" s="99" t="s">
        <v>279</v>
      </c>
      <c r="BM478" s="99" t="s">
        <v>2117</v>
      </c>
    </row>
    <row r="479" spans="2:65" s="179" customFormat="1" ht="37.35" customHeight="1">
      <c r="B479" s="178"/>
      <c r="D479" s="180" t="s">
        <v>72</v>
      </c>
      <c r="E479" s="181" t="s">
        <v>726</v>
      </c>
      <c r="F479" s="181" t="s">
        <v>727</v>
      </c>
      <c r="I479" s="8"/>
      <c r="J479" s="182">
        <f>BK479</f>
        <v>0</v>
      </c>
      <c r="L479" s="178"/>
      <c r="M479" s="183"/>
      <c r="N479" s="184"/>
      <c r="O479" s="184"/>
      <c r="P479" s="185">
        <f>SUM(P480:P485)</f>
        <v>0</v>
      </c>
      <c r="Q479" s="184"/>
      <c r="R479" s="185">
        <f>SUM(R480:R485)</f>
        <v>0</v>
      </c>
      <c r="S479" s="184"/>
      <c r="T479" s="186">
        <f>SUM(T480:T485)</f>
        <v>0</v>
      </c>
      <c r="AR479" s="180" t="s">
        <v>113</v>
      </c>
      <c r="AT479" s="187" t="s">
        <v>72</v>
      </c>
      <c r="AU479" s="187" t="s">
        <v>73</v>
      </c>
      <c r="AY479" s="180" t="s">
        <v>175</v>
      </c>
      <c r="BK479" s="188">
        <f>SUM(BK480:BK485)</f>
        <v>0</v>
      </c>
    </row>
    <row r="480" spans="2:65" s="109" customFormat="1" ht="16.5" customHeight="1">
      <c r="B480" s="110"/>
      <c r="C480" s="191" t="s">
        <v>1783</v>
      </c>
      <c r="D480" s="191" t="s">
        <v>177</v>
      </c>
      <c r="E480" s="192" t="s">
        <v>895</v>
      </c>
      <c r="F480" s="193" t="s">
        <v>896</v>
      </c>
      <c r="G480" s="194" t="s">
        <v>222</v>
      </c>
      <c r="H480" s="195">
        <v>13.541</v>
      </c>
      <c r="I480" s="9"/>
      <c r="J480" s="196">
        <f>ROUND(I480*H480,2)</f>
        <v>0</v>
      </c>
      <c r="K480" s="193" t="s">
        <v>5</v>
      </c>
      <c r="L480" s="110"/>
      <c r="M480" s="197" t="s">
        <v>5</v>
      </c>
      <c r="N480" s="198" t="s">
        <v>44</v>
      </c>
      <c r="O480" s="111"/>
      <c r="P480" s="199">
        <f>O480*H480</f>
        <v>0</v>
      </c>
      <c r="Q480" s="199">
        <v>0</v>
      </c>
      <c r="R480" s="199">
        <f>Q480*H480</f>
        <v>0</v>
      </c>
      <c r="S480" s="199">
        <v>0</v>
      </c>
      <c r="T480" s="200">
        <f>S480*H480</f>
        <v>0</v>
      </c>
      <c r="AR480" s="99" t="s">
        <v>731</v>
      </c>
      <c r="AT480" s="99" t="s">
        <v>177</v>
      </c>
      <c r="AU480" s="99" t="s">
        <v>77</v>
      </c>
      <c r="AY480" s="99" t="s">
        <v>175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99" t="s">
        <v>77</v>
      </c>
      <c r="BK480" s="201">
        <f>ROUND(I480*H480,2)</f>
        <v>0</v>
      </c>
      <c r="BL480" s="99" t="s">
        <v>731</v>
      </c>
      <c r="BM480" s="99" t="s">
        <v>2118</v>
      </c>
    </row>
    <row r="481" spans="2:51" s="207" customFormat="1">
      <c r="B481" s="206"/>
      <c r="D481" s="202" t="s">
        <v>185</v>
      </c>
      <c r="E481" s="208" t="s">
        <v>5</v>
      </c>
      <c r="F481" s="209" t="s">
        <v>898</v>
      </c>
      <c r="H481" s="208" t="s">
        <v>5</v>
      </c>
      <c r="L481" s="206"/>
      <c r="M481" s="210"/>
      <c r="N481" s="211"/>
      <c r="O481" s="211"/>
      <c r="P481" s="211"/>
      <c r="Q481" s="211"/>
      <c r="R481" s="211"/>
      <c r="S481" s="211"/>
      <c r="T481" s="212"/>
      <c r="AT481" s="208" t="s">
        <v>185</v>
      </c>
      <c r="AU481" s="208" t="s">
        <v>77</v>
      </c>
      <c r="AV481" s="207" t="s">
        <v>77</v>
      </c>
      <c r="AW481" s="207" t="s">
        <v>36</v>
      </c>
      <c r="AX481" s="207" t="s">
        <v>73</v>
      </c>
      <c r="AY481" s="208" t="s">
        <v>175</v>
      </c>
    </row>
    <row r="482" spans="2:51" s="214" customFormat="1">
      <c r="B482" s="213"/>
      <c r="D482" s="202" t="s">
        <v>185</v>
      </c>
      <c r="E482" s="215" t="s">
        <v>5</v>
      </c>
      <c r="F482" s="216" t="s">
        <v>2119</v>
      </c>
      <c r="H482" s="217">
        <v>4.28</v>
      </c>
      <c r="L482" s="213"/>
      <c r="M482" s="218"/>
      <c r="N482" s="219"/>
      <c r="O482" s="219"/>
      <c r="P482" s="219"/>
      <c r="Q482" s="219"/>
      <c r="R482" s="219"/>
      <c r="S482" s="219"/>
      <c r="T482" s="220"/>
      <c r="AT482" s="215" t="s">
        <v>185</v>
      </c>
      <c r="AU482" s="215" t="s">
        <v>77</v>
      </c>
      <c r="AV482" s="214" t="s">
        <v>81</v>
      </c>
      <c r="AW482" s="214" t="s">
        <v>36</v>
      </c>
      <c r="AX482" s="214" t="s">
        <v>73</v>
      </c>
      <c r="AY482" s="215" t="s">
        <v>175</v>
      </c>
    </row>
    <row r="483" spans="2:51" s="214" customFormat="1">
      <c r="B483" s="213"/>
      <c r="D483" s="202" t="s">
        <v>185</v>
      </c>
      <c r="E483" s="215" t="s">
        <v>5</v>
      </c>
      <c r="F483" s="216" t="s">
        <v>2120</v>
      </c>
      <c r="H483" s="217">
        <v>9.0410000000000004</v>
      </c>
      <c r="L483" s="213"/>
      <c r="M483" s="218"/>
      <c r="N483" s="219"/>
      <c r="O483" s="219"/>
      <c r="P483" s="219"/>
      <c r="Q483" s="219"/>
      <c r="R483" s="219"/>
      <c r="S483" s="219"/>
      <c r="T483" s="220"/>
      <c r="AT483" s="215" t="s">
        <v>185</v>
      </c>
      <c r="AU483" s="215" t="s">
        <v>77</v>
      </c>
      <c r="AV483" s="214" t="s">
        <v>81</v>
      </c>
      <c r="AW483" s="214" t="s">
        <v>36</v>
      </c>
      <c r="AX483" s="214" t="s">
        <v>73</v>
      </c>
      <c r="AY483" s="215" t="s">
        <v>175</v>
      </c>
    </row>
    <row r="484" spans="2:51" s="214" customFormat="1">
      <c r="B484" s="213"/>
      <c r="D484" s="202" t="s">
        <v>185</v>
      </c>
      <c r="E484" s="215" t="s">
        <v>5</v>
      </c>
      <c r="F484" s="216" t="s">
        <v>2121</v>
      </c>
      <c r="H484" s="217">
        <v>0.22</v>
      </c>
      <c r="L484" s="213"/>
      <c r="M484" s="218"/>
      <c r="N484" s="219"/>
      <c r="O484" s="219"/>
      <c r="P484" s="219"/>
      <c r="Q484" s="219"/>
      <c r="R484" s="219"/>
      <c r="S484" s="219"/>
      <c r="T484" s="220"/>
      <c r="AT484" s="215" t="s">
        <v>185</v>
      </c>
      <c r="AU484" s="215" t="s">
        <v>77</v>
      </c>
      <c r="AV484" s="214" t="s">
        <v>81</v>
      </c>
      <c r="AW484" s="214" t="s">
        <v>36</v>
      </c>
      <c r="AX484" s="214" t="s">
        <v>73</v>
      </c>
      <c r="AY484" s="215" t="s">
        <v>175</v>
      </c>
    </row>
    <row r="485" spans="2:51" s="222" customFormat="1">
      <c r="B485" s="221"/>
      <c r="D485" s="202" t="s">
        <v>185</v>
      </c>
      <c r="E485" s="223" t="s">
        <v>5</v>
      </c>
      <c r="F485" s="224" t="s">
        <v>196</v>
      </c>
      <c r="H485" s="225">
        <v>13.541</v>
      </c>
      <c r="L485" s="221"/>
      <c r="M485" s="318"/>
      <c r="N485" s="319"/>
      <c r="O485" s="319"/>
      <c r="P485" s="319"/>
      <c r="Q485" s="319"/>
      <c r="R485" s="319"/>
      <c r="S485" s="319"/>
      <c r="T485" s="320"/>
      <c r="AT485" s="223" t="s">
        <v>185</v>
      </c>
      <c r="AU485" s="223" t="s">
        <v>77</v>
      </c>
      <c r="AV485" s="222" t="s">
        <v>113</v>
      </c>
      <c r="AW485" s="222" t="s">
        <v>36</v>
      </c>
      <c r="AX485" s="222" t="s">
        <v>77</v>
      </c>
      <c r="AY485" s="223" t="s">
        <v>175</v>
      </c>
    </row>
    <row r="486" spans="2:51" s="109" customFormat="1" ht="6.95" customHeight="1">
      <c r="B486" s="135"/>
      <c r="C486" s="136"/>
      <c r="D486" s="136"/>
      <c r="E486" s="136"/>
      <c r="F486" s="136"/>
      <c r="G486" s="136"/>
      <c r="H486" s="136"/>
      <c r="I486" s="136"/>
      <c r="J486" s="136"/>
      <c r="K486" s="136"/>
      <c r="L486" s="110"/>
    </row>
  </sheetData>
  <sheetProtection algorithmName="SHA-512" hashValue="6t2iMBpb1fNEJfFjNk1UjpWQmxFTHtt4GQinMq2ADh8K+dXBstyVgVmmuLNkRoElDboy5xfOaNFgv3ONtqZK0A==" saltValue="nhOEiH2eMkRP145vDRSNpw==" spinCount="100000" sheet="1" objects="1" scenarios="1"/>
  <autoFilter ref="C95:K485"/>
  <mergeCells count="13">
    <mergeCell ref="E88:H88"/>
    <mergeCell ref="G1:H1"/>
    <mergeCell ref="L2:V2"/>
    <mergeCell ref="E49:H49"/>
    <mergeCell ref="E51:H51"/>
    <mergeCell ref="J55:J56"/>
    <mergeCell ref="E84:H84"/>
    <mergeCell ref="E86:H8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0"/>
  <sheetViews>
    <sheetView showGridLines="0" workbookViewId="0">
      <pane ySplit="1" topLeftCell="A2" activePane="bottomLeft" state="frozen"/>
      <selection pane="bottomLeft" activeCell="F27" sqref="F27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121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1842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2122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ROUND(J87,2)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ROUND(SUM(BE87:BE119), 2)</f>
        <v>0</v>
      </c>
      <c r="G32" s="111"/>
      <c r="H32" s="111"/>
      <c r="I32" s="127">
        <v>0.21</v>
      </c>
      <c r="J32" s="126">
        <f>ROUND(ROUND((SUM(BE87:BE119)),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ROUND(SUM(BF87:BF119), 2)</f>
        <v>0</v>
      </c>
      <c r="G33" s="111"/>
      <c r="H33" s="111"/>
      <c r="I33" s="127">
        <v>0.15</v>
      </c>
      <c r="J33" s="126">
        <f>ROUND(ROUND((SUM(BF87:BF119)),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ROUND(SUM(BG87:BG119),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ROUND(SUM(BH87:BH119),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ROUND(SUM(BI87:BI119),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1842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4.2 - SO 4.2 Lokální opravy kanalizačních řadů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J87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J88</f>
        <v>0</v>
      </c>
      <c r="K61" s="150"/>
    </row>
    <row r="62" spans="2:47" s="158" customFormat="1" ht="19.899999999999999" customHeight="1">
      <c r="B62" s="152"/>
      <c r="C62" s="153"/>
      <c r="D62" s="154" t="s">
        <v>155</v>
      </c>
      <c r="E62" s="155"/>
      <c r="F62" s="155"/>
      <c r="G62" s="155"/>
      <c r="H62" s="155"/>
      <c r="I62" s="155"/>
      <c r="J62" s="156">
        <f>J89</f>
        <v>0</v>
      </c>
      <c r="K62" s="157"/>
    </row>
    <row r="63" spans="2:47" s="158" customFormat="1" ht="19.899999999999999" customHeight="1">
      <c r="B63" s="152"/>
      <c r="C63" s="153"/>
      <c r="D63" s="154" t="s">
        <v>156</v>
      </c>
      <c r="E63" s="155"/>
      <c r="F63" s="155"/>
      <c r="G63" s="155"/>
      <c r="H63" s="155"/>
      <c r="I63" s="155"/>
      <c r="J63" s="156">
        <f>J99</f>
        <v>0</v>
      </c>
      <c r="K63" s="157"/>
    </row>
    <row r="64" spans="2:47" s="158" customFormat="1" ht="19.899999999999999" customHeight="1">
      <c r="B64" s="152"/>
      <c r="C64" s="153"/>
      <c r="D64" s="154" t="s">
        <v>158</v>
      </c>
      <c r="E64" s="155"/>
      <c r="F64" s="155"/>
      <c r="G64" s="155"/>
      <c r="H64" s="155"/>
      <c r="I64" s="155"/>
      <c r="J64" s="156">
        <f>J112</f>
        <v>0</v>
      </c>
      <c r="K64" s="157"/>
    </row>
    <row r="65" spans="2:12" s="151" customFormat="1" ht="24.95" customHeight="1">
      <c r="B65" s="145"/>
      <c r="C65" s="146"/>
      <c r="D65" s="147" t="s">
        <v>563</v>
      </c>
      <c r="E65" s="148"/>
      <c r="F65" s="148"/>
      <c r="G65" s="148"/>
      <c r="H65" s="148"/>
      <c r="I65" s="148"/>
      <c r="J65" s="149">
        <f>J114</f>
        <v>0</v>
      </c>
      <c r="K65" s="150"/>
    </row>
    <row r="66" spans="2:12" s="109" customFormat="1" ht="21.75" customHeight="1">
      <c r="B66" s="110"/>
      <c r="C66" s="111"/>
      <c r="D66" s="111"/>
      <c r="E66" s="111"/>
      <c r="F66" s="111"/>
      <c r="G66" s="111"/>
      <c r="H66" s="111"/>
      <c r="I66" s="111"/>
      <c r="J66" s="111"/>
      <c r="K66" s="113"/>
    </row>
    <row r="67" spans="2:12" s="109" customFormat="1" ht="6.95" customHeight="1">
      <c r="B67" s="135"/>
      <c r="C67" s="136"/>
      <c r="D67" s="136"/>
      <c r="E67" s="136"/>
      <c r="F67" s="136"/>
      <c r="G67" s="136"/>
      <c r="H67" s="136"/>
      <c r="I67" s="136"/>
      <c r="J67" s="136"/>
      <c r="K67" s="137"/>
    </row>
    <row r="71" spans="2:12" s="109" customFormat="1" ht="6.95" customHeight="1"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10"/>
    </row>
    <row r="72" spans="2:12" s="109" customFormat="1" ht="36.950000000000003" customHeight="1">
      <c r="B72" s="110"/>
      <c r="C72" s="159" t="s">
        <v>159</v>
      </c>
      <c r="L72" s="110"/>
    </row>
    <row r="73" spans="2:12" s="109" customFormat="1" ht="6.95" customHeight="1">
      <c r="B73" s="110"/>
      <c r="L73" s="110"/>
    </row>
    <row r="74" spans="2:12" s="109" customFormat="1" ht="14.45" customHeight="1">
      <c r="B74" s="110"/>
      <c r="C74" s="160" t="s">
        <v>19</v>
      </c>
      <c r="L74" s="110"/>
    </row>
    <row r="75" spans="2:12" s="109" customFormat="1" ht="16.5" customHeight="1">
      <c r="B75" s="110"/>
      <c r="E75" s="368" t="str">
        <f>E7</f>
        <v>Kosmonosy, obnova vodovodu a kanalizace - 2020 - etapa 1, část B</v>
      </c>
      <c r="F75" s="369"/>
      <c r="G75" s="369"/>
      <c r="H75" s="369"/>
      <c r="L75" s="110"/>
    </row>
    <row r="76" spans="2:12" ht="15">
      <c r="B76" s="103"/>
      <c r="C76" s="160" t="s">
        <v>140</v>
      </c>
      <c r="L76" s="103"/>
    </row>
    <row r="77" spans="2:12" s="109" customFormat="1" ht="16.5" customHeight="1">
      <c r="B77" s="110"/>
      <c r="E77" s="368" t="s">
        <v>1842</v>
      </c>
      <c r="F77" s="362"/>
      <c r="G77" s="362"/>
      <c r="H77" s="362"/>
      <c r="L77" s="110"/>
    </row>
    <row r="78" spans="2:12" s="109" customFormat="1" ht="14.45" customHeight="1">
      <c r="B78" s="110"/>
      <c r="C78" s="160" t="s">
        <v>142</v>
      </c>
      <c r="L78" s="110"/>
    </row>
    <row r="79" spans="2:12" s="109" customFormat="1" ht="17.25" customHeight="1">
      <c r="B79" s="110"/>
      <c r="E79" s="348" t="str">
        <f>E11</f>
        <v>4.2 - SO 4.2 Lokální opravy kanalizačních řadů</v>
      </c>
      <c r="F79" s="362"/>
      <c r="G79" s="362"/>
      <c r="H79" s="362"/>
      <c r="L79" s="110"/>
    </row>
    <row r="80" spans="2:12" s="109" customFormat="1" ht="6.95" customHeight="1">
      <c r="B80" s="110"/>
      <c r="L80" s="110"/>
    </row>
    <row r="81" spans="2:65" s="109" customFormat="1" ht="18" customHeight="1">
      <c r="B81" s="110"/>
      <c r="C81" s="160" t="s">
        <v>24</v>
      </c>
      <c r="F81" s="162" t="str">
        <f>F14</f>
        <v>Kosmonosy</v>
      </c>
      <c r="I81" s="160" t="s">
        <v>26</v>
      </c>
      <c r="J81" s="163" t="str">
        <f>IF(J14="","",J14)</f>
        <v>18. 12. 2018</v>
      </c>
      <c r="L81" s="110"/>
    </row>
    <row r="82" spans="2:65" s="109" customFormat="1" ht="6.95" customHeight="1">
      <c r="B82" s="110"/>
      <c r="L82" s="110"/>
    </row>
    <row r="83" spans="2:65" s="109" customFormat="1" ht="15">
      <c r="B83" s="110"/>
      <c r="C83" s="160" t="s">
        <v>28</v>
      </c>
      <c r="F83" s="162" t="str">
        <f>E17</f>
        <v>Vodovody a kanalizace Mladá Boleslav, a.s.</v>
      </c>
      <c r="I83" s="160" t="s">
        <v>34</v>
      </c>
      <c r="J83" s="162" t="str">
        <f>E23</f>
        <v>Šindlar s.r.o., Na Brně 372/2a, Hradec Králové 6</v>
      </c>
      <c r="L83" s="110"/>
    </row>
    <row r="84" spans="2:65" s="109" customFormat="1" ht="14.45" customHeight="1">
      <c r="B84" s="110"/>
      <c r="C84" s="160" t="s">
        <v>32</v>
      </c>
      <c r="F84" s="162" t="str">
        <f>IF(E20="","",E20)</f>
        <v/>
      </c>
      <c r="L84" s="110"/>
    </row>
    <row r="85" spans="2:65" s="109" customFormat="1" ht="10.35" customHeight="1">
      <c r="B85" s="110"/>
      <c r="L85" s="110"/>
    </row>
    <row r="86" spans="2:65" s="171" customFormat="1" ht="29.25" customHeight="1">
      <c r="B86" s="164"/>
      <c r="C86" s="165" t="s">
        <v>160</v>
      </c>
      <c r="D86" s="166" t="s">
        <v>58</v>
      </c>
      <c r="E86" s="166" t="s">
        <v>54</v>
      </c>
      <c r="F86" s="166" t="s">
        <v>161</v>
      </c>
      <c r="G86" s="166" t="s">
        <v>162</v>
      </c>
      <c r="H86" s="166" t="s">
        <v>163</v>
      </c>
      <c r="I86" s="166" t="s">
        <v>164</v>
      </c>
      <c r="J86" s="166" t="s">
        <v>146</v>
      </c>
      <c r="K86" s="167" t="s">
        <v>165</v>
      </c>
      <c r="L86" s="164"/>
      <c r="M86" s="168" t="s">
        <v>166</v>
      </c>
      <c r="N86" s="169" t="s">
        <v>43</v>
      </c>
      <c r="O86" s="169" t="s">
        <v>167</v>
      </c>
      <c r="P86" s="169" t="s">
        <v>168</v>
      </c>
      <c r="Q86" s="169" t="s">
        <v>169</v>
      </c>
      <c r="R86" s="169" t="s">
        <v>170</v>
      </c>
      <c r="S86" s="169" t="s">
        <v>171</v>
      </c>
      <c r="T86" s="170" t="s">
        <v>172</v>
      </c>
    </row>
    <row r="87" spans="2:65" s="109" customFormat="1" ht="29.25" customHeight="1">
      <c r="B87" s="110"/>
      <c r="C87" s="172" t="s">
        <v>147</v>
      </c>
      <c r="J87" s="173">
        <f>BK87</f>
        <v>0</v>
      </c>
      <c r="L87" s="110"/>
      <c r="M87" s="174"/>
      <c r="N87" s="120"/>
      <c r="O87" s="120"/>
      <c r="P87" s="175">
        <f>P88+P114</f>
        <v>0</v>
      </c>
      <c r="Q87" s="120"/>
      <c r="R87" s="175">
        <f>R88+R114</f>
        <v>0.46955449999999999</v>
      </c>
      <c r="S87" s="120"/>
      <c r="T87" s="176">
        <f>T88+T114</f>
        <v>0.1</v>
      </c>
      <c r="AT87" s="99" t="s">
        <v>72</v>
      </c>
      <c r="AU87" s="99" t="s">
        <v>148</v>
      </c>
      <c r="BK87" s="177">
        <f>BK88+BK114</f>
        <v>0</v>
      </c>
    </row>
    <row r="88" spans="2:65" s="179" customFormat="1" ht="37.35" customHeight="1">
      <c r="B88" s="178"/>
      <c r="D88" s="180" t="s">
        <v>72</v>
      </c>
      <c r="E88" s="181" t="s">
        <v>173</v>
      </c>
      <c r="F88" s="181" t="s">
        <v>174</v>
      </c>
      <c r="J88" s="182">
        <f>BK88</f>
        <v>0</v>
      </c>
      <c r="L88" s="178"/>
      <c r="M88" s="183"/>
      <c r="N88" s="184"/>
      <c r="O88" s="184"/>
      <c r="P88" s="185">
        <f>P89+P99+P112</f>
        <v>0</v>
      </c>
      <c r="Q88" s="184"/>
      <c r="R88" s="185">
        <f>R89+R99+R112</f>
        <v>0.46955449999999999</v>
      </c>
      <c r="S88" s="184"/>
      <c r="T88" s="186">
        <f>T89+T99+T112</f>
        <v>0.1</v>
      </c>
      <c r="AR88" s="180" t="s">
        <v>77</v>
      </c>
      <c r="AT88" s="187" t="s">
        <v>72</v>
      </c>
      <c r="AU88" s="187" t="s">
        <v>73</v>
      </c>
      <c r="AY88" s="180" t="s">
        <v>175</v>
      </c>
      <c r="BK88" s="188">
        <f>BK89+BK99+BK112</f>
        <v>0</v>
      </c>
    </row>
    <row r="89" spans="2:65" s="179" customFormat="1" ht="19.899999999999999" customHeight="1">
      <c r="B89" s="178"/>
      <c r="D89" s="180" t="s">
        <v>72</v>
      </c>
      <c r="E89" s="189" t="s">
        <v>225</v>
      </c>
      <c r="F89" s="189" t="s">
        <v>380</v>
      </c>
      <c r="J89" s="190">
        <f>BK89</f>
        <v>0</v>
      </c>
      <c r="L89" s="178"/>
      <c r="M89" s="183"/>
      <c r="N89" s="184"/>
      <c r="O89" s="184"/>
      <c r="P89" s="185">
        <f>SUM(P90:P98)</f>
        <v>0</v>
      </c>
      <c r="Q89" s="184"/>
      <c r="R89" s="185">
        <f>SUM(R90:R98)</f>
        <v>0.31393799999999999</v>
      </c>
      <c r="S89" s="184"/>
      <c r="T89" s="186">
        <f>SUM(T90:T98)</f>
        <v>0.1</v>
      </c>
      <c r="AR89" s="180" t="s">
        <v>77</v>
      </c>
      <c r="AT89" s="187" t="s">
        <v>72</v>
      </c>
      <c r="AU89" s="187" t="s">
        <v>77</v>
      </c>
      <c r="AY89" s="180" t="s">
        <v>175</v>
      </c>
      <c r="BK89" s="188">
        <f>SUM(BK90:BK98)</f>
        <v>0</v>
      </c>
    </row>
    <row r="90" spans="2:65" s="109" customFormat="1" ht="25.5" customHeight="1">
      <c r="B90" s="110"/>
      <c r="C90" s="191" t="s">
        <v>77</v>
      </c>
      <c r="D90" s="191" t="s">
        <v>177</v>
      </c>
      <c r="E90" s="192" t="s">
        <v>497</v>
      </c>
      <c r="F90" s="193" t="s">
        <v>498</v>
      </c>
      <c r="G90" s="194" t="s">
        <v>341</v>
      </c>
      <c r="H90" s="195">
        <v>1</v>
      </c>
      <c r="I90" s="9"/>
      <c r="J90" s="196">
        <f>ROUND(I90*H90,2)</f>
        <v>0</v>
      </c>
      <c r="K90" s="193" t="s">
        <v>200</v>
      </c>
      <c r="L90" s="110"/>
      <c r="M90" s="197" t="s">
        <v>5</v>
      </c>
      <c r="N90" s="198" t="s">
        <v>44</v>
      </c>
      <c r="O90" s="111"/>
      <c r="P90" s="199">
        <f>O90*H90</f>
        <v>0</v>
      </c>
      <c r="Q90" s="199">
        <v>0</v>
      </c>
      <c r="R90" s="199">
        <f>Q90*H90</f>
        <v>0</v>
      </c>
      <c r="S90" s="199">
        <v>0.1</v>
      </c>
      <c r="T90" s="200">
        <f>S90*H90</f>
        <v>0.1</v>
      </c>
      <c r="AR90" s="99" t="s">
        <v>113</v>
      </c>
      <c r="AT90" s="99" t="s">
        <v>177</v>
      </c>
      <c r="AU90" s="99" t="s">
        <v>81</v>
      </c>
      <c r="AY90" s="99" t="s">
        <v>175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99" t="s">
        <v>77</v>
      </c>
      <c r="BK90" s="201">
        <f>ROUND(I90*H90,2)</f>
        <v>0</v>
      </c>
      <c r="BL90" s="99" t="s">
        <v>113</v>
      </c>
      <c r="BM90" s="99" t="s">
        <v>2123</v>
      </c>
    </row>
    <row r="91" spans="2:65" s="109" customFormat="1" ht="25.5" customHeight="1">
      <c r="B91" s="110"/>
      <c r="C91" s="191" t="s">
        <v>81</v>
      </c>
      <c r="D91" s="191" t="s">
        <v>177</v>
      </c>
      <c r="E91" s="192" t="s">
        <v>501</v>
      </c>
      <c r="F91" s="193" t="s">
        <v>502</v>
      </c>
      <c r="G91" s="194" t="s">
        <v>341</v>
      </c>
      <c r="H91" s="195">
        <v>1</v>
      </c>
      <c r="I91" s="9"/>
      <c r="J91" s="196">
        <f>ROUND(I91*H91,2)</f>
        <v>0</v>
      </c>
      <c r="K91" s="193" t="s">
        <v>5</v>
      </c>
      <c r="L91" s="110"/>
      <c r="M91" s="197" t="s">
        <v>5</v>
      </c>
      <c r="N91" s="198" t="s">
        <v>44</v>
      </c>
      <c r="O91" s="111"/>
      <c r="P91" s="199">
        <f>O91*H91</f>
        <v>0</v>
      </c>
      <c r="Q91" s="199">
        <v>0.217338</v>
      </c>
      <c r="R91" s="199">
        <f>Q91*H91</f>
        <v>0.217338</v>
      </c>
      <c r="S91" s="199">
        <v>0</v>
      </c>
      <c r="T91" s="200">
        <f>S91*H91</f>
        <v>0</v>
      </c>
      <c r="AR91" s="99" t="s">
        <v>113</v>
      </c>
      <c r="AT91" s="99" t="s">
        <v>177</v>
      </c>
      <c r="AU91" s="99" t="s">
        <v>81</v>
      </c>
      <c r="AY91" s="99" t="s">
        <v>175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99" t="s">
        <v>77</v>
      </c>
      <c r="BK91" s="201">
        <f>ROUND(I91*H91,2)</f>
        <v>0</v>
      </c>
      <c r="BL91" s="99" t="s">
        <v>113</v>
      </c>
      <c r="BM91" s="99" t="s">
        <v>2124</v>
      </c>
    </row>
    <row r="92" spans="2:65" s="207" customFormat="1">
      <c r="B92" s="206"/>
      <c r="D92" s="202" t="s">
        <v>185</v>
      </c>
      <c r="E92" s="208" t="s">
        <v>5</v>
      </c>
      <c r="F92" s="209" t="s">
        <v>2125</v>
      </c>
      <c r="H92" s="208" t="s">
        <v>5</v>
      </c>
      <c r="I92" s="10"/>
      <c r="L92" s="206"/>
      <c r="M92" s="210"/>
      <c r="N92" s="211"/>
      <c r="O92" s="211"/>
      <c r="P92" s="211"/>
      <c r="Q92" s="211"/>
      <c r="R92" s="211"/>
      <c r="S92" s="211"/>
      <c r="T92" s="212"/>
      <c r="AT92" s="208" t="s">
        <v>185</v>
      </c>
      <c r="AU92" s="208" t="s">
        <v>81</v>
      </c>
      <c r="AV92" s="207" t="s">
        <v>77</v>
      </c>
      <c r="AW92" s="207" t="s">
        <v>36</v>
      </c>
      <c r="AX92" s="207" t="s">
        <v>73</v>
      </c>
      <c r="AY92" s="208" t="s">
        <v>175</v>
      </c>
    </row>
    <row r="93" spans="2:65" s="214" customFormat="1">
      <c r="B93" s="213"/>
      <c r="D93" s="202" t="s">
        <v>185</v>
      </c>
      <c r="E93" s="215" t="s">
        <v>5</v>
      </c>
      <c r="F93" s="216" t="s">
        <v>77</v>
      </c>
      <c r="H93" s="217">
        <v>1</v>
      </c>
      <c r="I93" s="11"/>
      <c r="L93" s="213"/>
      <c r="M93" s="218"/>
      <c r="N93" s="219"/>
      <c r="O93" s="219"/>
      <c r="P93" s="219"/>
      <c r="Q93" s="219"/>
      <c r="R93" s="219"/>
      <c r="S93" s="219"/>
      <c r="T93" s="220"/>
      <c r="AT93" s="215" t="s">
        <v>185</v>
      </c>
      <c r="AU93" s="215" t="s">
        <v>81</v>
      </c>
      <c r="AV93" s="214" t="s">
        <v>81</v>
      </c>
      <c r="AW93" s="214" t="s">
        <v>36</v>
      </c>
      <c r="AX93" s="214" t="s">
        <v>77</v>
      </c>
      <c r="AY93" s="215" t="s">
        <v>175</v>
      </c>
    </row>
    <row r="94" spans="2:65" s="109" customFormat="1" ht="25.5" customHeight="1">
      <c r="B94" s="110"/>
      <c r="C94" s="229" t="s">
        <v>98</v>
      </c>
      <c r="D94" s="229" t="s">
        <v>287</v>
      </c>
      <c r="E94" s="230" t="s">
        <v>505</v>
      </c>
      <c r="F94" s="379" t="s">
        <v>506</v>
      </c>
      <c r="G94" s="232" t="s">
        <v>341</v>
      </c>
      <c r="H94" s="233">
        <v>1</v>
      </c>
      <c r="I94" s="13"/>
      <c r="J94" s="234">
        <f>ROUND(I94*H94,2)</f>
        <v>0</v>
      </c>
      <c r="K94" s="231" t="s">
        <v>5</v>
      </c>
      <c r="L94" s="235"/>
      <c r="M94" s="236" t="s">
        <v>5</v>
      </c>
      <c r="N94" s="237" t="s">
        <v>44</v>
      </c>
      <c r="O94" s="111"/>
      <c r="P94" s="199">
        <f>O94*H94</f>
        <v>0</v>
      </c>
      <c r="Q94" s="199">
        <v>8.1000000000000003E-2</v>
      </c>
      <c r="R94" s="199">
        <f>Q94*H94</f>
        <v>8.1000000000000003E-2</v>
      </c>
      <c r="S94" s="199">
        <v>0</v>
      </c>
      <c r="T94" s="200">
        <f>S94*H94</f>
        <v>0</v>
      </c>
      <c r="AR94" s="99" t="s">
        <v>225</v>
      </c>
      <c r="AT94" s="99" t="s">
        <v>287</v>
      </c>
      <c r="AU94" s="99" t="s">
        <v>81</v>
      </c>
      <c r="AY94" s="99" t="s">
        <v>175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99" t="s">
        <v>77</v>
      </c>
      <c r="BK94" s="201">
        <f>ROUND(I94*H94,2)</f>
        <v>0</v>
      </c>
      <c r="BL94" s="99" t="s">
        <v>113</v>
      </c>
      <c r="BM94" s="99" t="s">
        <v>2126</v>
      </c>
    </row>
    <row r="95" spans="2:65" s="109" customFormat="1" ht="16.5" customHeight="1">
      <c r="B95" s="110"/>
      <c r="C95" s="191" t="s">
        <v>113</v>
      </c>
      <c r="D95" s="191" t="s">
        <v>177</v>
      </c>
      <c r="E95" s="192" t="s">
        <v>1404</v>
      </c>
      <c r="F95" s="193" t="s">
        <v>1405</v>
      </c>
      <c r="G95" s="194" t="s">
        <v>341</v>
      </c>
      <c r="H95" s="195">
        <v>10</v>
      </c>
      <c r="I95" s="9"/>
      <c r="J95" s="196">
        <f>ROUND(I95*H95,2)</f>
        <v>0</v>
      </c>
      <c r="K95" s="193" t="s">
        <v>5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1.56E-3</v>
      </c>
      <c r="R95" s="199">
        <f>Q95*H95</f>
        <v>1.5599999999999999E-2</v>
      </c>
      <c r="S95" s="199">
        <v>0</v>
      </c>
      <c r="T95" s="200">
        <f>S95*H95</f>
        <v>0</v>
      </c>
      <c r="AR95" s="99" t="s">
        <v>113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113</v>
      </c>
      <c r="BM95" s="99" t="s">
        <v>2127</v>
      </c>
    </row>
    <row r="96" spans="2:65" s="207" customFormat="1">
      <c r="B96" s="206"/>
      <c r="D96" s="202" t="s">
        <v>185</v>
      </c>
      <c r="E96" s="208" t="s">
        <v>5</v>
      </c>
      <c r="F96" s="209" t="s">
        <v>408</v>
      </c>
      <c r="H96" s="208" t="s">
        <v>5</v>
      </c>
      <c r="I96" s="10"/>
      <c r="L96" s="206"/>
      <c r="M96" s="210"/>
      <c r="N96" s="211"/>
      <c r="O96" s="211"/>
      <c r="P96" s="211"/>
      <c r="Q96" s="211"/>
      <c r="R96" s="211"/>
      <c r="S96" s="211"/>
      <c r="T96" s="212"/>
      <c r="AT96" s="208" t="s">
        <v>185</v>
      </c>
      <c r="AU96" s="208" t="s">
        <v>81</v>
      </c>
      <c r="AV96" s="207" t="s">
        <v>77</v>
      </c>
      <c r="AW96" s="207" t="s">
        <v>36</v>
      </c>
      <c r="AX96" s="207" t="s">
        <v>73</v>
      </c>
      <c r="AY96" s="208" t="s">
        <v>175</v>
      </c>
    </row>
    <row r="97" spans="2:65" s="207" customFormat="1">
      <c r="B97" s="206"/>
      <c r="D97" s="202" t="s">
        <v>185</v>
      </c>
      <c r="E97" s="208" t="s">
        <v>5</v>
      </c>
      <c r="F97" s="209" t="s">
        <v>1407</v>
      </c>
      <c r="H97" s="208" t="s">
        <v>5</v>
      </c>
      <c r="I97" s="10"/>
      <c r="L97" s="206"/>
      <c r="M97" s="210"/>
      <c r="N97" s="211"/>
      <c r="O97" s="211"/>
      <c r="P97" s="211"/>
      <c r="Q97" s="211"/>
      <c r="R97" s="211"/>
      <c r="S97" s="211"/>
      <c r="T97" s="212"/>
      <c r="AT97" s="208" t="s">
        <v>185</v>
      </c>
      <c r="AU97" s="208" t="s">
        <v>81</v>
      </c>
      <c r="AV97" s="207" t="s">
        <v>77</v>
      </c>
      <c r="AW97" s="207" t="s">
        <v>36</v>
      </c>
      <c r="AX97" s="207" t="s">
        <v>73</v>
      </c>
      <c r="AY97" s="208" t="s">
        <v>175</v>
      </c>
    </row>
    <row r="98" spans="2:65" s="214" customFormat="1">
      <c r="B98" s="213"/>
      <c r="D98" s="202" t="s">
        <v>185</v>
      </c>
      <c r="E98" s="215" t="s">
        <v>5</v>
      </c>
      <c r="F98" s="216" t="s">
        <v>2128</v>
      </c>
      <c r="H98" s="217">
        <v>10</v>
      </c>
      <c r="I98" s="11"/>
      <c r="L98" s="213"/>
      <c r="M98" s="218"/>
      <c r="N98" s="219"/>
      <c r="O98" s="219"/>
      <c r="P98" s="219"/>
      <c r="Q98" s="219"/>
      <c r="R98" s="219"/>
      <c r="S98" s="219"/>
      <c r="T98" s="220"/>
      <c r="AT98" s="215" t="s">
        <v>185</v>
      </c>
      <c r="AU98" s="215" t="s">
        <v>81</v>
      </c>
      <c r="AV98" s="214" t="s">
        <v>81</v>
      </c>
      <c r="AW98" s="214" t="s">
        <v>36</v>
      </c>
      <c r="AX98" s="214" t="s">
        <v>77</v>
      </c>
      <c r="AY98" s="215" t="s">
        <v>175</v>
      </c>
    </row>
    <row r="99" spans="2:65" s="179" customFormat="1" ht="29.85" customHeight="1">
      <c r="B99" s="178"/>
      <c r="D99" s="180" t="s">
        <v>72</v>
      </c>
      <c r="E99" s="189" t="s">
        <v>232</v>
      </c>
      <c r="F99" s="189" t="s">
        <v>522</v>
      </c>
      <c r="I99" s="8"/>
      <c r="J99" s="190">
        <f>BK99</f>
        <v>0</v>
      </c>
      <c r="L99" s="178"/>
      <c r="M99" s="183"/>
      <c r="N99" s="184"/>
      <c r="O99" s="184"/>
      <c r="P99" s="185">
        <f>SUM(P100:P111)</f>
        <v>0</v>
      </c>
      <c r="Q99" s="184"/>
      <c r="R99" s="185">
        <f>SUM(R100:R111)</f>
        <v>0.15561649999999999</v>
      </c>
      <c r="S99" s="184"/>
      <c r="T99" s="186">
        <f>SUM(T100:T111)</f>
        <v>0</v>
      </c>
      <c r="AR99" s="180" t="s">
        <v>77</v>
      </c>
      <c r="AT99" s="187" t="s">
        <v>72</v>
      </c>
      <c r="AU99" s="187" t="s">
        <v>77</v>
      </c>
      <c r="AY99" s="180" t="s">
        <v>175</v>
      </c>
      <c r="BK99" s="188">
        <f>SUM(BK100:BK111)</f>
        <v>0</v>
      </c>
    </row>
    <row r="100" spans="2:65" s="109" customFormat="1" ht="25.5" customHeight="1">
      <c r="B100" s="110"/>
      <c r="C100" s="191" t="s">
        <v>125</v>
      </c>
      <c r="D100" s="191" t="s">
        <v>177</v>
      </c>
      <c r="E100" s="192" t="s">
        <v>1792</v>
      </c>
      <c r="F100" s="193" t="s">
        <v>1793</v>
      </c>
      <c r="G100" s="194" t="s">
        <v>180</v>
      </c>
      <c r="H100" s="195">
        <v>17.484999999999999</v>
      </c>
      <c r="I100" s="9"/>
      <c r="J100" s="196">
        <f>ROUND(I100*H100,2)</f>
        <v>0</v>
      </c>
      <c r="K100" s="193" t="s">
        <v>200</v>
      </c>
      <c r="L100" s="110"/>
      <c r="M100" s="197" t="s">
        <v>5</v>
      </c>
      <c r="N100" s="198" t="s">
        <v>44</v>
      </c>
      <c r="O100" s="111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AR100" s="99" t="s">
        <v>113</v>
      </c>
      <c r="AT100" s="99" t="s">
        <v>177</v>
      </c>
      <c r="AU100" s="99" t="s">
        <v>81</v>
      </c>
      <c r="AY100" s="99" t="s">
        <v>175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99" t="s">
        <v>77</v>
      </c>
      <c r="BK100" s="201">
        <f>ROUND(I100*H100,2)</f>
        <v>0</v>
      </c>
      <c r="BL100" s="99" t="s">
        <v>113</v>
      </c>
      <c r="BM100" s="99" t="s">
        <v>2129</v>
      </c>
    </row>
    <row r="101" spans="2:65" s="207" customFormat="1">
      <c r="B101" s="206"/>
      <c r="D101" s="202" t="s">
        <v>185</v>
      </c>
      <c r="E101" s="208" t="s">
        <v>5</v>
      </c>
      <c r="F101" s="209" t="s">
        <v>2130</v>
      </c>
      <c r="H101" s="208" t="s">
        <v>5</v>
      </c>
      <c r="I101" s="10"/>
      <c r="L101" s="206"/>
      <c r="M101" s="210"/>
      <c r="N101" s="211"/>
      <c r="O101" s="211"/>
      <c r="P101" s="211"/>
      <c r="Q101" s="211"/>
      <c r="R101" s="211"/>
      <c r="S101" s="211"/>
      <c r="T101" s="212"/>
      <c r="AT101" s="208" t="s">
        <v>185</v>
      </c>
      <c r="AU101" s="208" t="s">
        <v>81</v>
      </c>
      <c r="AV101" s="207" t="s">
        <v>77</v>
      </c>
      <c r="AW101" s="207" t="s">
        <v>36</v>
      </c>
      <c r="AX101" s="207" t="s">
        <v>73</v>
      </c>
      <c r="AY101" s="208" t="s">
        <v>175</v>
      </c>
    </row>
    <row r="102" spans="2:65" s="214" customFormat="1">
      <c r="B102" s="213"/>
      <c r="D102" s="202" t="s">
        <v>185</v>
      </c>
      <c r="E102" s="215" t="s">
        <v>5</v>
      </c>
      <c r="F102" s="216" t="s">
        <v>2131</v>
      </c>
      <c r="H102" s="217">
        <v>1.885</v>
      </c>
      <c r="I102" s="11"/>
      <c r="L102" s="213"/>
      <c r="M102" s="218"/>
      <c r="N102" s="219"/>
      <c r="O102" s="219"/>
      <c r="P102" s="219"/>
      <c r="Q102" s="219"/>
      <c r="R102" s="219"/>
      <c r="S102" s="219"/>
      <c r="T102" s="220"/>
      <c r="AT102" s="215" t="s">
        <v>185</v>
      </c>
      <c r="AU102" s="215" t="s">
        <v>81</v>
      </c>
      <c r="AV102" s="214" t="s">
        <v>81</v>
      </c>
      <c r="AW102" s="214" t="s">
        <v>36</v>
      </c>
      <c r="AX102" s="214" t="s">
        <v>73</v>
      </c>
      <c r="AY102" s="215" t="s">
        <v>175</v>
      </c>
    </row>
    <row r="103" spans="2:65" s="214" customFormat="1">
      <c r="B103" s="213"/>
      <c r="D103" s="202" t="s">
        <v>185</v>
      </c>
      <c r="E103" s="215" t="s">
        <v>5</v>
      </c>
      <c r="F103" s="216" t="s">
        <v>2132</v>
      </c>
      <c r="H103" s="217">
        <v>15.6</v>
      </c>
      <c r="I103" s="11"/>
      <c r="L103" s="213"/>
      <c r="M103" s="218"/>
      <c r="N103" s="219"/>
      <c r="O103" s="219"/>
      <c r="P103" s="219"/>
      <c r="Q103" s="219"/>
      <c r="R103" s="219"/>
      <c r="S103" s="219"/>
      <c r="T103" s="220"/>
      <c r="AT103" s="215" t="s">
        <v>185</v>
      </c>
      <c r="AU103" s="215" t="s">
        <v>81</v>
      </c>
      <c r="AV103" s="214" t="s">
        <v>81</v>
      </c>
      <c r="AW103" s="214" t="s">
        <v>36</v>
      </c>
      <c r="AX103" s="214" t="s">
        <v>73</v>
      </c>
      <c r="AY103" s="215" t="s">
        <v>175</v>
      </c>
    </row>
    <row r="104" spans="2:65" s="222" customFormat="1">
      <c r="B104" s="221"/>
      <c r="D104" s="202" t="s">
        <v>185</v>
      </c>
      <c r="E104" s="223" t="s">
        <v>5</v>
      </c>
      <c r="F104" s="224" t="s">
        <v>196</v>
      </c>
      <c r="H104" s="225">
        <v>17.484999999999999</v>
      </c>
      <c r="I104" s="12"/>
      <c r="L104" s="221"/>
      <c r="M104" s="226"/>
      <c r="N104" s="227"/>
      <c r="O104" s="227"/>
      <c r="P104" s="227"/>
      <c r="Q104" s="227"/>
      <c r="R104" s="227"/>
      <c r="S104" s="227"/>
      <c r="T104" s="228"/>
      <c r="AT104" s="223" t="s">
        <v>185</v>
      </c>
      <c r="AU104" s="223" t="s">
        <v>81</v>
      </c>
      <c r="AV104" s="222" t="s">
        <v>113</v>
      </c>
      <c r="AW104" s="222" t="s">
        <v>36</v>
      </c>
      <c r="AX104" s="222" t="s">
        <v>77</v>
      </c>
      <c r="AY104" s="223" t="s">
        <v>175</v>
      </c>
    </row>
    <row r="105" spans="2:65" s="109" customFormat="1" ht="30.75" customHeight="1">
      <c r="B105" s="110"/>
      <c r="C105" s="191" t="s">
        <v>214</v>
      </c>
      <c r="D105" s="191" t="s">
        <v>177</v>
      </c>
      <c r="E105" s="192" t="s">
        <v>1418</v>
      </c>
      <c r="F105" s="193" t="s">
        <v>2657</v>
      </c>
      <c r="G105" s="194" t="s">
        <v>180</v>
      </c>
      <c r="H105" s="195">
        <v>17.484999999999999</v>
      </c>
      <c r="I105" s="9"/>
      <c r="J105" s="196">
        <f>ROUND(I105*H105,2)</f>
        <v>0</v>
      </c>
      <c r="K105" s="193" t="s">
        <v>200</v>
      </c>
      <c r="L105" s="110"/>
      <c r="M105" s="197" t="s">
        <v>5</v>
      </c>
      <c r="N105" s="198" t="s">
        <v>44</v>
      </c>
      <c r="O105" s="111"/>
      <c r="P105" s="199">
        <f>O105*H105</f>
        <v>0</v>
      </c>
      <c r="Q105" s="199">
        <v>8.8999999999999999E-3</v>
      </c>
      <c r="R105" s="199">
        <f>Q105*H105</f>
        <v>0.15561649999999999</v>
      </c>
      <c r="S105" s="199">
        <v>0</v>
      </c>
      <c r="T105" s="200">
        <f>S105*H105</f>
        <v>0</v>
      </c>
      <c r="AR105" s="99" t="s">
        <v>113</v>
      </c>
      <c r="AT105" s="99" t="s">
        <v>177</v>
      </c>
      <c r="AU105" s="99" t="s">
        <v>81</v>
      </c>
      <c r="AY105" s="99" t="s">
        <v>175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99" t="s">
        <v>77</v>
      </c>
      <c r="BK105" s="201">
        <f>ROUND(I105*H105,2)</f>
        <v>0</v>
      </c>
      <c r="BL105" s="99" t="s">
        <v>113</v>
      </c>
      <c r="BM105" s="99" t="s">
        <v>2133</v>
      </c>
    </row>
    <row r="106" spans="2:65" s="207" customFormat="1">
      <c r="B106" s="206"/>
      <c r="D106" s="202" t="s">
        <v>185</v>
      </c>
      <c r="E106" s="208" t="s">
        <v>5</v>
      </c>
      <c r="F106" s="209" t="s">
        <v>2130</v>
      </c>
      <c r="H106" s="208" t="s">
        <v>5</v>
      </c>
      <c r="I106" s="10"/>
      <c r="L106" s="206"/>
      <c r="M106" s="210"/>
      <c r="N106" s="211"/>
      <c r="O106" s="211"/>
      <c r="P106" s="211"/>
      <c r="Q106" s="211"/>
      <c r="R106" s="211"/>
      <c r="S106" s="211"/>
      <c r="T106" s="212"/>
      <c r="AT106" s="208" t="s">
        <v>185</v>
      </c>
      <c r="AU106" s="208" t="s">
        <v>81</v>
      </c>
      <c r="AV106" s="207" t="s">
        <v>77</v>
      </c>
      <c r="AW106" s="207" t="s">
        <v>36</v>
      </c>
      <c r="AX106" s="207" t="s">
        <v>73</v>
      </c>
      <c r="AY106" s="208" t="s">
        <v>175</v>
      </c>
    </row>
    <row r="107" spans="2:65" s="214" customFormat="1">
      <c r="B107" s="213"/>
      <c r="D107" s="202" t="s">
        <v>185</v>
      </c>
      <c r="E107" s="215" t="s">
        <v>5</v>
      </c>
      <c r="F107" s="216" t="s">
        <v>2131</v>
      </c>
      <c r="H107" s="217">
        <v>1.885</v>
      </c>
      <c r="I107" s="11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5" t="s">
        <v>185</v>
      </c>
      <c r="AU107" s="215" t="s">
        <v>81</v>
      </c>
      <c r="AV107" s="214" t="s">
        <v>81</v>
      </c>
      <c r="AW107" s="214" t="s">
        <v>36</v>
      </c>
      <c r="AX107" s="214" t="s">
        <v>73</v>
      </c>
      <c r="AY107" s="215" t="s">
        <v>175</v>
      </c>
    </row>
    <row r="108" spans="2:65" s="214" customFormat="1">
      <c r="B108" s="213"/>
      <c r="D108" s="202" t="s">
        <v>185</v>
      </c>
      <c r="E108" s="215" t="s">
        <v>5</v>
      </c>
      <c r="F108" s="216" t="s">
        <v>2132</v>
      </c>
      <c r="H108" s="217">
        <v>15.6</v>
      </c>
      <c r="I108" s="11"/>
      <c r="L108" s="213"/>
      <c r="M108" s="218"/>
      <c r="N108" s="219"/>
      <c r="O108" s="219"/>
      <c r="P108" s="219"/>
      <c r="Q108" s="219"/>
      <c r="R108" s="219"/>
      <c r="S108" s="219"/>
      <c r="T108" s="220"/>
      <c r="AT108" s="215" t="s">
        <v>185</v>
      </c>
      <c r="AU108" s="215" t="s">
        <v>81</v>
      </c>
      <c r="AV108" s="214" t="s">
        <v>81</v>
      </c>
      <c r="AW108" s="214" t="s">
        <v>36</v>
      </c>
      <c r="AX108" s="214" t="s">
        <v>73</v>
      </c>
      <c r="AY108" s="215" t="s">
        <v>175</v>
      </c>
    </row>
    <row r="109" spans="2:65" s="222" customFormat="1">
      <c r="B109" s="221"/>
      <c r="D109" s="202" t="s">
        <v>185</v>
      </c>
      <c r="E109" s="223" t="s">
        <v>5</v>
      </c>
      <c r="F109" s="224" t="s">
        <v>196</v>
      </c>
      <c r="H109" s="225">
        <v>17.484999999999999</v>
      </c>
      <c r="I109" s="12"/>
      <c r="L109" s="221"/>
      <c r="M109" s="226"/>
      <c r="N109" s="227"/>
      <c r="O109" s="227"/>
      <c r="P109" s="227"/>
      <c r="Q109" s="227"/>
      <c r="R109" s="227"/>
      <c r="S109" s="227"/>
      <c r="T109" s="228"/>
      <c r="AT109" s="223" t="s">
        <v>185</v>
      </c>
      <c r="AU109" s="223" t="s">
        <v>81</v>
      </c>
      <c r="AV109" s="222" t="s">
        <v>113</v>
      </c>
      <c r="AW109" s="222" t="s">
        <v>36</v>
      </c>
      <c r="AX109" s="222" t="s">
        <v>77</v>
      </c>
      <c r="AY109" s="223" t="s">
        <v>175</v>
      </c>
    </row>
    <row r="110" spans="2:65" s="109" customFormat="1" ht="25.5" customHeight="1">
      <c r="B110" s="110"/>
      <c r="C110" s="191" t="s">
        <v>219</v>
      </c>
      <c r="D110" s="191" t="s">
        <v>177</v>
      </c>
      <c r="E110" s="192" t="s">
        <v>1423</v>
      </c>
      <c r="F110" s="193" t="s">
        <v>1424</v>
      </c>
      <c r="G110" s="194" t="s">
        <v>180</v>
      </c>
      <c r="H110" s="195">
        <v>17.484999999999999</v>
      </c>
      <c r="I110" s="9"/>
      <c r="J110" s="196">
        <f>ROUND(I110*H110,2)</f>
        <v>0</v>
      </c>
      <c r="K110" s="193" t="s">
        <v>200</v>
      </c>
      <c r="L110" s="110"/>
      <c r="M110" s="197" t="s">
        <v>5</v>
      </c>
      <c r="N110" s="198" t="s">
        <v>44</v>
      </c>
      <c r="O110" s="111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99" t="s">
        <v>113</v>
      </c>
      <c r="AT110" s="99" t="s">
        <v>177</v>
      </c>
      <c r="AU110" s="99" t="s">
        <v>81</v>
      </c>
      <c r="AY110" s="99" t="s">
        <v>175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99" t="s">
        <v>77</v>
      </c>
      <c r="BK110" s="201">
        <f>ROUND(I110*H110,2)</f>
        <v>0</v>
      </c>
      <c r="BL110" s="99" t="s">
        <v>113</v>
      </c>
      <c r="BM110" s="99" t="s">
        <v>2134</v>
      </c>
    </row>
    <row r="111" spans="2:65" s="109" customFormat="1" ht="25.5" customHeight="1">
      <c r="B111" s="110"/>
      <c r="C111" s="191" t="s">
        <v>225</v>
      </c>
      <c r="D111" s="191" t="s">
        <v>177</v>
      </c>
      <c r="E111" s="192" t="s">
        <v>1426</v>
      </c>
      <c r="F111" s="193" t="s">
        <v>1427</v>
      </c>
      <c r="G111" s="194" t="s">
        <v>180</v>
      </c>
      <c r="H111" s="195">
        <v>17.484999999999999</v>
      </c>
      <c r="I111" s="9"/>
      <c r="J111" s="196">
        <f>ROUND(I111*H111,2)</f>
        <v>0</v>
      </c>
      <c r="K111" s="193" t="s">
        <v>200</v>
      </c>
      <c r="L111" s="110"/>
      <c r="M111" s="197" t="s">
        <v>5</v>
      </c>
      <c r="N111" s="198" t="s">
        <v>44</v>
      </c>
      <c r="O111" s="111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99" t="s">
        <v>113</v>
      </c>
      <c r="AT111" s="99" t="s">
        <v>177</v>
      </c>
      <c r="AU111" s="99" t="s">
        <v>81</v>
      </c>
      <c r="AY111" s="99" t="s">
        <v>175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99" t="s">
        <v>77</v>
      </c>
      <c r="BK111" s="201">
        <f>ROUND(I111*H111,2)</f>
        <v>0</v>
      </c>
      <c r="BL111" s="99" t="s">
        <v>113</v>
      </c>
      <c r="BM111" s="99" t="s">
        <v>2135</v>
      </c>
    </row>
    <row r="112" spans="2:65" s="179" customFormat="1" ht="29.85" customHeight="1">
      <c r="B112" s="178"/>
      <c r="D112" s="180" t="s">
        <v>72</v>
      </c>
      <c r="E112" s="189" t="s">
        <v>556</v>
      </c>
      <c r="F112" s="189" t="s">
        <v>557</v>
      </c>
      <c r="I112" s="8"/>
      <c r="J112" s="190">
        <f>BK112</f>
        <v>0</v>
      </c>
      <c r="L112" s="178"/>
      <c r="M112" s="183"/>
      <c r="N112" s="184"/>
      <c r="O112" s="184"/>
      <c r="P112" s="185">
        <f>P113</f>
        <v>0</v>
      </c>
      <c r="Q112" s="184"/>
      <c r="R112" s="185">
        <f>R113</f>
        <v>0</v>
      </c>
      <c r="S112" s="184"/>
      <c r="T112" s="186">
        <f>T113</f>
        <v>0</v>
      </c>
      <c r="AR112" s="180" t="s">
        <v>77</v>
      </c>
      <c r="AT112" s="187" t="s">
        <v>72</v>
      </c>
      <c r="AU112" s="187" t="s">
        <v>77</v>
      </c>
      <c r="AY112" s="180" t="s">
        <v>175</v>
      </c>
      <c r="BK112" s="188">
        <f>BK113</f>
        <v>0</v>
      </c>
    </row>
    <row r="113" spans="2:65" s="109" customFormat="1" ht="25.5" customHeight="1">
      <c r="B113" s="110"/>
      <c r="C113" s="191" t="s">
        <v>232</v>
      </c>
      <c r="D113" s="191" t="s">
        <v>177</v>
      </c>
      <c r="E113" s="192" t="s">
        <v>2136</v>
      </c>
      <c r="F113" s="193" t="s">
        <v>2137</v>
      </c>
      <c r="G113" s="194" t="s">
        <v>290</v>
      </c>
      <c r="H113" s="195">
        <v>0.47</v>
      </c>
      <c r="I113" s="9"/>
      <c r="J113" s="196">
        <f>ROUND(I113*H113,2)</f>
        <v>0</v>
      </c>
      <c r="K113" s="193" t="s">
        <v>200</v>
      </c>
      <c r="L113" s="110"/>
      <c r="M113" s="197" t="s">
        <v>5</v>
      </c>
      <c r="N113" s="198" t="s">
        <v>44</v>
      </c>
      <c r="O113" s="111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99" t="s">
        <v>113</v>
      </c>
      <c r="AT113" s="99" t="s">
        <v>177</v>
      </c>
      <c r="AU113" s="99" t="s">
        <v>81</v>
      </c>
      <c r="AY113" s="99" t="s">
        <v>175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99" t="s">
        <v>77</v>
      </c>
      <c r="BK113" s="201">
        <f>ROUND(I113*H113,2)</f>
        <v>0</v>
      </c>
      <c r="BL113" s="99" t="s">
        <v>113</v>
      </c>
      <c r="BM113" s="99" t="s">
        <v>2138</v>
      </c>
    </row>
    <row r="114" spans="2:65" s="179" customFormat="1" ht="37.35" customHeight="1">
      <c r="B114" s="178"/>
      <c r="D114" s="180" t="s">
        <v>72</v>
      </c>
      <c r="E114" s="181" t="s">
        <v>726</v>
      </c>
      <c r="F114" s="181" t="s">
        <v>727</v>
      </c>
      <c r="I114" s="8"/>
      <c r="J114" s="182">
        <f>BK114</f>
        <v>0</v>
      </c>
      <c r="L114" s="178"/>
      <c r="M114" s="183"/>
      <c r="N114" s="184"/>
      <c r="O114" s="184"/>
      <c r="P114" s="185">
        <f>SUM(P115:P119)</f>
        <v>0</v>
      </c>
      <c r="Q114" s="184"/>
      <c r="R114" s="185">
        <f>SUM(R115:R119)</f>
        <v>0</v>
      </c>
      <c r="S114" s="184"/>
      <c r="T114" s="186">
        <f>SUM(T115:T119)</f>
        <v>0</v>
      </c>
      <c r="AR114" s="180" t="s">
        <v>113</v>
      </c>
      <c r="AT114" s="187" t="s">
        <v>72</v>
      </c>
      <c r="AU114" s="187" t="s">
        <v>73</v>
      </c>
      <c r="AY114" s="180" t="s">
        <v>175</v>
      </c>
      <c r="BK114" s="188">
        <f>SUM(BK115:BK119)</f>
        <v>0</v>
      </c>
    </row>
    <row r="115" spans="2:65" s="109" customFormat="1" ht="16.5" customHeight="1">
      <c r="B115" s="110"/>
      <c r="C115" s="191" t="s">
        <v>241</v>
      </c>
      <c r="D115" s="191" t="s">
        <v>177</v>
      </c>
      <c r="E115" s="192" t="s">
        <v>895</v>
      </c>
      <c r="F115" s="193" t="s">
        <v>1432</v>
      </c>
      <c r="G115" s="194" t="s">
        <v>1433</v>
      </c>
      <c r="H115" s="195">
        <v>6</v>
      </c>
      <c r="I115" s="9"/>
      <c r="J115" s="196">
        <f>ROUND(I115*H115,2)</f>
        <v>0</v>
      </c>
      <c r="K115" s="193" t="s">
        <v>5</v>
      </c>
      <c r="L115" s="110"/>
      <c r="M115" s="197" t="s">
        <v>5</v>
      </c>
      <c r="N115" s="198" t="s">
        <v>44</v>
      </c>
      <c r="O115" s="111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99" t="s">
        <v>279</v>
      </c>
      <c r="AT115" s="99" t="s">
        <v>177</v>
      </c>
      <c r="AU115" s="99" t="s">
        <v>77</v>
      </c>
      <c r="AY115" s="99" t="s">
        <v>175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99" t="s">
        <v>77</v>
      </c>
      <c r="BK115" s="201">
        <f>ROUND(I115*H115,2)</f>
        <v>0</v>
      </c>
      <c r="BL115" s="99" t="s">
        <v>279</v>
      </c>
      <c r="BM115" s="99" t="s">
        <v>2139</v>
      </c>
    </row>
    <row r="116" spans="2:65" s="109" customFormat="1" ht="16.5" customHeight="1">
      <c r="B116" s="110"/>
      <c r="C116" s="191" t="s">
        <v>247</v>
      </c>
      <c r="D116" s="191" t="s">
        <v>177</v>
      </c>
      <c r="E116" s="192" t="s">
        <v>1435</v>
      </c>
      <c r="F116" s="193" t="s">
        <v>1436</v>
      </c>
      <c r="G116" s="194" t="s">
        <v>730</v>
      </c>
      <c r="H116" s="195">
        <v>4</v>
      </c>
      <c r="I116" s="9"/>
      <c r="J116" s="196">
        <f>ROUND(I116*H116,2)</f>
        <v>0</v>
      </c>
      <c r="K116" s="193" t="s">
        <v>5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279</v>
      </c>
      <c r="AT116" s="99" t="s">
        <v>177</v>
      </c>
      <c r="AU116" s="99" t="s">
        <v>77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279</v>
      </c>
      <c r="BM116" s="99" t="s">
        <v>2140</v>
      </c>
    </row>
    <row r="117" spans="2:65" s="207" customFormat="1">
      <c r="B117" s="206"/>
      <c r="D117" s="202" t="s">
        <v>185</v>
      </c>
      <c r="E117" s="208" t="s">
        <v>5</v>
      </c>
      <c r="F117" s="209" t="s">
        <v>1438</v>
      </c>
      <c r="H117" s="208" t="s">
        <v>5</v>
      </c>
      <c r="I117" s="10"/>
      <c r="L117" s="206"/>
      <c r="M117" s="210"/>
      <c r="N117" s="211"/>
      <c r="O117" s="211"/>
      <c r="P117" s="211"/>
      <c r="Q117" s="211"/>
      <c r="R117" s="211"/>
      <c r="S117" s="211"/>
      <c r="T117" s="212"/>
      <c r="AT117" s="208" t="s">
        <v>185</v>
      </c>
      <c r="AU117" s="208" t="s">
        <v>77</v>
      </c>
      <c r="AV117" s="207" t="s">
        <v>77</v>
      </c>
      <c r="AW117" s="207" t="s">
        <v>36</v>
      </c>
      <c r="AX117" s="207" t="s">
        <v>73</v>
      </c>
      <c r="AY117" s="208" t="s">
        <v>175</v>
      </c>
    </row>
    <row r="118" spans="2:65" s="207" customFormat="1">
      <c r="B118" s="206"/>
      <c r="D118" s="202" t="s">
        <v>185</v>
      </c>
      <c r="E118" s="208" t="s">
        <v>5</v>
      </c>
      <c r="F118" s="209" t="s">
        <v>1439</v>
      </c>
      <c r="H118" s="208" t="s">
        <v>5</v>
      </c>
      <c r="L118" s="206"/>
      <c r="M118" s="210"/>
      <c r="N118" s="211"/>
      <c r="O118" s="211"/>
      <c r="P118" s="211"/>
      <c r="Q118" s="211"/>
      <c r="R118" s="211"/>
      <c r="S118" s="211"/>
      <c r="T118" s="212"/>
      <c r="AT118" s="208" t="s">
        <v>185</v>
      </c>
      <c r="AU118" s="208" t="s">
        <v>77</v>
      </c>
      <c r="AV118" s="207" t="s">
        <v>77</v>
      </c>
      <c r="AW118" s="207" t="s">
        <v>36</v>
      </c>
      <c r="AX118" s="207" t="s">
        <v>73</v>
      </c>
      <c r="AY118" s="208" t="s">
        <v>175</v>
      </c>
    </row>
    <row r="119" spans="2:65" s="214" customFormat="1">
      <c r="B119" s="213"/>
      <c r="D119" s="202" t="s">
        <v>185</v>
      </c>
      <c r="E119" s="215" t="s">
        <v>5</v>
      </c>
      <c r="F119" s="216" t="s">
        <v>113</v>
      </c>
      <c r="H119" s="217">
        <v>4</v>
      </c>
      <c r="L119" s="213"/>
      <c r="M119" s="297"/>
      <c r="N119" s="298"/>
      <c r="O119" s="298"/>
      <c r="P119" s="298"/>
      <c r="Q119" s="298"/>
      <c r="R119" s="298"/>
      <c r="S119" s="298"/>
      <c r="T119" s="299"/>
      <c r="AT119" s="215" t="s">
        <v>185</v>
      </c>
      <c r="AU119" s="215" t="s">
        <v>77</v>
      </c>
      <c r="AV119" s="214" t="s">
        <v>81</v>
      </c>
      <c r="AW119" s="214" t="s">
        <v>36</v>
      </c>
      <c r="AX119" s="214" t="s">
        <v>77</v>
      </c>
      <c r="AY119" s="215" t="s">
        <v>175</v>
      </c>
    </row>
    <row r="120" spans="2:65" s="109" customFormat="1" ht="6.95" customHeight="1">
      <c r="B120" s="135"/>
      <c r="C120" s="136"/>
      <c r="D120" s="136"/>
      <c r="E120" s="136"/>
      <c r="F120" s="136"/>
      <c r="G120" s="136"/>
      <c r="H120" s="136"/>
      <c r="I120" s="136"/>
      <c r="J120" s="136"/>
      <c r="K120" s="136"/>
      <c r="L120" s="110"/>
    </row>
  </sheetData>
  <sheetProtection algorithmName="SHA-512" hashValue="nMvAHBeiRd6vunjs2RVDQ7yH5bIApZXVyTll11UpToiu6UjZgQ7O+246szGvVhu7Ve5MW2QIqMZ2JeyuEBrXtw==" saltValue="cZLAAF45ZElXg2b527gkEQ==" spinCount="100000" sheet="1" objects="1" scenarios="1"/>
  <autoFilter ref="C86:K119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7"/>
  <sheetViews>
    <sheetView showGridLines="0" workbookViewId="0">
      <pane ySplit="1" topLeftCell="A2" activePane="bottomLeft" state="frozen"/>
      <selection pane="bottomLeft" activeCell="F2" sqref="F2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124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1842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2141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ROUND(J92,2)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ROUND(SUM(BE92:BE325), 2)</f>
        <v>0</v>
      </c>
      <c r="G32" s="111"/>
      <c r="H32" s="111"/>
      <c r="I32" s="127">
        <v>0.21</v>
      </c>
      <c r="J32" s="126">
        <f>ROUND(ROUND((SUM(BE92:BE325)),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ROUND(SUM(BF92:BF325), 2)</f>
        <v>0</v>
      </c>
      <c r="G33" s="111"/>
      <c r="H33" s="111"/>
      <c r="I33" s="127">
        <v>0.15</v>
      </c>
      <c r="J33" s="126">
        <f>ROUND(ROUND((SUM(BF92:BF325)),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ROUND(SUM(BG92:BG325),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ROUND(SUM(BH92:BH325),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ROUND(SUM(BI92:BI325),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1842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4.3 - SO 4.3 Vodovodní řad 4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J92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J93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J94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J172</f>
        <v>0</v>
      </c>
      <c r="K63" s="157"/>
    </row>
    <row r="64" spans="2:47" s="158" customFormat="1" ht="19.899999999999999" customHeight="1">
      <c r="B64" s="152"/>
      <c r="C64" s="153"/>
      <c r="D64" s="154" t="s">
        <v>153</v>
      </c>
      <c r="E64" s="155"/>
      <c r="F64" s="155"/>
      <c r="G64" s="155"/>
      <c r="H64" s="155"/>
      <c r="I64" s="155"/>
      <c r="J64" s="156">
        <f>J178</f>
        <v>0</v>
      </c>
      <c r="K64" s="157"/>
    </row>
    <row r="65" spans="2:12" s="158" customFormat="1" ht="19.899999999999999" customHeight="1">
      <c r="B65" s="152"/>
      <c r="C65" s="153"/>
      <c r="D65" s="154" t="s">
        <v>154</v>
      </c>
      <c r="E65" s="155"/>
      <c r="F65" s="155"/>
      <c r="G65" s="155"/>
      <c r="H65" s="155"/>
      <c r="I65" s="155"/>
      <c r="J65" s="156">
        <f>J195</f>
        <v>0</v>
      </c>
      <c r="K65" s="157"/>
    </row>
    <row r="66" spans="2:12" s="158" customFormat="1" ht="19.899999999999999" customHeight="1">
      <c r="B66" s="152"/>
      <c r="C66" s="153"/>
      <c r="D66" s="154" t="s">
        <v>155</v>
      </c>
      <c r="E66" s="155"/>
      <c r="F66" s="155"/>
      <c r="G66" s="155"/>
      <c r="H66" s="155"/>
      <c r="I66" s="155"/>
      <c r="J66" s="156">
        <f>J221</f>
        <v>0</v>
      </c>
      <c r="K66" s="157"/>
    </row>
    <row r="67" spans="2:12" s="158" customFormat="1" ht="19.899999999999999" customHeight="1">
      <c r="B67" s="152"/>
      <c r="C67" s="153"/>
      <c r="D67" s="154" t="s">
        <v>156</v>
      </c>
      <c r="E67" s="155"/>
      <c r="F67" s="155"/>
      <c r="G67" s="155"/>
      <c r="H67" s="155"/>
      <c r="I67" s="155"/>
      <c r="J67" s="156">
        <f>J305</f>
        <v>0</v>
      </c>
      <c r="K67" s="157"/>
    </row>
    <row r="68" spans="2:12" s="158" customFormat="1" ht="19.899999999999999" customHeight="1">
      <c r="B68" s="152"/>
      <c r="C68" s="153"/>
      <c r="D68" s="154" t="s">
        <v>157</v>
      </c>
      <c r="E68" s="155"/>
      <c r="F68" s="155"/>
      <c r="G68" s="155"/>
      <c r="H68" s="155"/>
      <c r="I68" s="155"/>
      <c r="J68" s="156">
        <f>J315</f>
        <v>0</v>
      </c>
      <c r="K68" s="157"/>
    </row>
    <row r="69" spans="2:12" s="158" customFormat="1" ht="19.899999999999999" customHeight="1">
      <c r="B69" s="152"/>
      <c r="C69" s="153"/>
      <c r="D69" s="154" t="s">
        <v>158</v>
      </c>
      <c r="E69" s="155"/>
      <c r="F69" s="155"/>
      <c r="G69" s="155"/>
      <c r="H69" s="155"/>
      <c r="I69" s="155"/>
      <c r="J69" s="156">
        <f>J321</f>
        <v>0</v>
      </c>
      <c r="K69" s="157"/>
    </row>
    <row r="70" spans="2:12" s="151" customFormat="1" ht="24.95" customHeight="1">
      <c r="B70" s="145"/>
      <c r="C70" s="146"/>
      <c r="D70" s="147" t="s">
        <v>563</v>
      </c>
      <c r="E70" s="148"/>
      <c r="F70" s="148"/>
      <c r="G70" s="148"/>
      <c r="H70" s="148"/>
      <c r="I70" s="148"/>
      <c r="J70" s="149">
        <f>J323</f>
        <v>0</v>
      </c>
      <c r="K70" s="150"/>
    </row>
    <row r="71" spans="2:12" s="109" customFormat="1" ht="21.75" customHeight="1">
      <c r="B71" s="110"/>
      <c r="C71" s="111"/>
      <c r="D71" s="111"/>
      <c r="E71" s="111"/>
      <c r="F71" s="111"/>
      <c r="G71" s="111"/>
      <c r="H71" s="111"/>
      <c r="I71" s="111"/>
      <c r="J71" s="111"/>
      <c r="K71" s="113"/>
    </row>
    <row r="72" spans="2:12" s="109" customFormat="1" ht="6.95" customHeight="1">
      <c r="B72" s="135"/>
      <c r="C72" s="136"/>
      <c r="D72" s="136"/>
      <c r="E72" s="136"/>
      <c r="F72" s="136"/>
      <c r="G72" s="136"/>
      <c r="H72" s="136"/>
      <c r="I72" s="136"/>
      <c r="J72" s="136"/>
      <c r="K72" s="137"/>
    </row>
    <row r="76" spans="2:12" s="109" customFormat="1" ht="6.95" customHeight="1"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10"/>
    </row>
    <row r="77" spans="2:12" s="109" customFormat="1" ht="36.950000000000003" customHeight="1">
      <c r="B77" s="110"/>
      <c r="C77" s="159" t="s">
        <v>159</v>
      </c>
      <c r="L77" s="110"/>
    </row>
    <row r="78" spans="2:12" s="109" customFormat="1" ht="6.95" customHeight="1">
      <c r="B78" s="110"/>
      <c r="L78" s="110"/>
    </row>
    <row r="79" spans="2:12" s="109" customFormat="1" ht="14.45" customHeight="1">
      <c r="B79" s="110"/>
      <c r="C79" s="160" t="s">
        <v>19</v>
      </c>
      <c r="L79" s="110"/>
    </row>
    <row r="80" spans="2:12" s="109" customFormat="1" ht="16.5" customHeight="1">
      <c r="B80" s="110"/>
      <c r="E80" s="368" t="str">
        <f>E7</f>
        <v>Kosmonosy, obnova vodovodu a kanalizace - 2020 - etapa 1, část B</v>
      </c>
      <c r="F80" s="369"/>
      <c r="G80" s="369"/>
      <c r="H80" s="369"/>
      <c r="L80" s="110"/>
    </row>
    <row r="81" spans="2:65" ht="15">
      <c r="B81" s="103"/>
      <c r="C81" s="160" t="s">
        <v>140</v>
      </c>
      <c r="L81" s="103"/>
    </row>
    <row r="82" spans="2:65" s="109" customFormat="1" ht="16.5" customHeight="1">
      <c r="B82" s="110"/>
      <c r="E82" s="368" t="s">
        <v>1842</v>
      </c>
      <c r="F82" s="362"/>
      <c r="G82" s="362"/>
      <c r="H82" s="362"/>
      <c r="L82" s="110"/>
    </row>
    <row r="83" spans="2:65" s="109" customFormat="1" ht="14.45" customHeight="1">
      <c r="B83" s="110"/>
      <c r="C83" s="160" t="s">
        <v>142</v>
      </c>
      <c r="L83" s="110"/>
    </row>
    <row r="84" spans="2:65" s="109" customFormat="1" ht="17.25" customHeight="1">
      <c r="B84" s="110"/>
      <c r="E84" s="348" t="str">
        <f>E11</f>
        <v>4.3 - SO 4.3 Vodovodní řad 4</v>
      </c>
      <c r="F84" s="362"/>
      <c r="G84" s="362"/>
      <c r="H84" s="362"/>
      <c r="L84" s="110"/>
    </row>
    <row r="85" spans="2:65" s="109" customFormat="1" ht="6.95" customHeight="1">
      <c r="B85" s="110"/>
      <c r="L85" s="110"/>
    </row>
    <row r="86" spans="2:65" s="109" customFormat="1" ht="18" customHeight="1">
      <c r="B86" s="110"/>
      <c r="C86" s="160" t="s">
        <v>24</v>
      </c>
      <c r="F86" s="162" t="str">
        <f>F14</f>
        <v>Kosmonosy</v>
      </c>
      <c r="I86" s="160" t="s">
        <v>26</v>
      </c>
      <c r="J86" s="163" t="str">
        <f>IF(J14="","",J14)</f>
        <v>18. 12. 2018</v>
      </c>
      <c r="L86" s="110"/>
    </row>
    <row r="87" spans="2:65" s="109" customFormat="1" ht="6.95" customHeight="1">
      <c r="B87" s="110"/>
      <c r="L87" s="110"/>
    </row>
    <row r="88" spans="2:65" s="109" customFormat="1" ht="15">
      <c r="B88" s="110"/>
      <c r="C88" s="160" t="s">
        <v>28</v>
      </c>
      <c r="F88" s="162" t="str">
        <f>E17</f>
        <v>Vodovody a kanalizace Mladá Boleslav, a.s.</v>
      </c>
      <c r="I88" s="160" t="s">
        <v>34</v>
      </c>
      <c r="J88" s="162" t="str">
        <f>E23</f>
        <v>Šindlar s.r.o., Na Brně 372/2a, Hradec Králové 6</v>
      </c>
      <c r="L88" s="110"/>
    </row>
    <row r="89" spans="2:65" s="109" customFormat="1" ht="14.45" customHeight="1">
      <c r="B89" s="110"/>
      <c r="C89" s="160" t="s">
        <v>32</v>
      </c>
      <c r="F89" s="162" t="str">
        <f>IF(E20="","",E20)</f>
        <v/>
      </c>
      <c r="L89" s="110"/>
    </row>
    <row r="90" spans="2:65" s="109" customFormat="1" ht="10.35" customHeight="1">
      <c r="B90" s="110"/>
      <c r="L90" s="110"/>
    </row>
    <row r="91" spans="2:65" s="171" customFormat="1" ht="29.25" customHeight="1">
      <c r="B91" s="164"/>
      <c r="C91" s="165" t="s">
        <v>160</v>
      </c>
      <c r="D91" s="166" t="s">
        <v>58</v>
      </c>
      <c r="E91" s="166" t="s">
        <v>54</v>
      </c>
      <c r="F91" s="166" t="s">
        <v>161</v>
      </c>
      <c r="G91" s="166" t="s">
        <v>162</v>
      </c>
      <c r="H91" s="166" t="s">
        <v>163</v>
      </c>
      <c r="I91" s="166" t="s">
        <v>164</v>
      </c>
      <c r="J91" s="166" t="s">
        <v>146</v>
      </c>
      <c r="K91" s="167" t="s">
        <v>165</v>
      </c>
      <c r="L91" s="164"/>
      <c r="M91" s="168" t="s">
        <v>166</v>
      </c>
      <c r="N91" s="169" t="s">
        <v>43</v>
      </c>
      <c r="O91" s="169" t="s">
        <v>167</v>
      </c>
      <c r="P91" s="169" t="s">
        <v>168</v>
      </c>
      <c r="Q91" s="169" t="s">
        <v>169</v>
      </c>
      <c r="R91" s="169" t="s">
        <v>170</v>
      </c>
      <c r="S91" s="169" t="s">
        <v>171</v>
      </c>
      <c r="T91" s="170" t="s">
        <v>172</v>
      </c>
    </row>
    <row r="92" spans="2:65" s="109" customFormat="1" ht="29.25" customHeight="1">
      <c r="B92" s="110"/>
      <c r="C92" s="172" t="s">
        <v>147</v>
      </c>
      <c r="J92" s="173">
        <f>BK92</f>
        <v>0</v>
      </c>
      <c r="L92" s="110"/>
      <c r="M92" s="174"/>
      <c r="N92" s="120"/>
      <c r="O92" s="120"/>
      <c r="P92" s="175">
        <f>P93+P323</f>
        <v>0</v>
      </c>
      <c r="Q92" s="120"/>
      <c r="R92" s="175">
        <f>R93+R323</f>
        <v>9.0252667999999989</v>
      </c>
      <c r="S92" s="120"/>
      <c r="T92" s="176">
        <f>T93+T323</f>
        <v>139.75798800000001</v>
      </c>
      <c r="AT92" s="99" t="s">
        <v>72</v>
      </c>
      <c r="AU92" s="99" t="s">
        <v>148</v>
      </c>
      <c r="BK92" s="177">
        <f>BK93+BK323</f>
        <v>0</v>
      </c>
    </row>
    <row r="93" spans="2:65" s="179" customFormat="1" ht="37.35" customHeight="1">
      <c r="B93" s="178"/>
      <c r="D93" s="180" t="s">
        <v>72</v>
      </c>
      <c r="E93" s="181" t="s">
        <v>173</v>
      </c>
      <c r="F93" s="181" t="s">
        <v>174</v>
      </c>
      <c r="J93" s="182">
        <f>BK93</f>
        <v>0</v>
      </c>
      <c r="L93" s="178"/>
      <c r="M93" s="183"/>
      <c r="N93" s="184"/>
      <c r="O93" s="184"/>
      <c r="P93" s="185">
        <f>P94+P172+P178+P195+P221+P305+P315+P321</f>
        <v>0</v>
      </c>
      <c r="Q93" s="184"/>
      <c r="R93" s="185">
        <f>R94+R172+R178+R195+R221+R305+R315+R321</f>
        <v>9.0252667999999989</v>
      </c>
      <c r="S93" s="184"/>
      <c r="T93" s="186">
        <f>T94+T172+T178+T195+T221+T305+T315+T321</f>
        <v>139.75798800000001</v>
      </c>
      <c r="AR93" s="180" t="s">
        <v>77</v>
      </c>
      <c r="AT93" s="187" t="s">
        <v>72</v>
      </c>
      <c r="AU93" s="187" t="s">
        <v>73</v>
      </c>
      <c r="AY93" s="180" t="s">
        <v>175</v>
      </c>
      <c r="BK93" s="188">
        <f>BK94+BK172+BK178+BK195+BK221+BK305+BK315+BK321</f>
        <v>0</v>
      </c>
    </row>
    <row r="94" spans="2:65" s="179" customFormat="1" ht="19.899999999999999" customHeight="1">
      <c r="B94" s="178"/>
      <c r="D94" s="180" t="s">
        <v>72</v>
      </c>
      <c r="E94" s="189" t="s">
        <v>77</v>
      </c>
      <c r="F94" s="189" t="s">
        <v>176</v>
      </c>
      <c r="J94" s="190">
        <f>BK94</f>
        <v>0</v>
      </c>
      <c r="L94" s="178"/>
      <c r="M94" s="183"/>
      <c r="N94" s="184"/>
      <c r="O94" s="184"/>
      <c r="P94" s="185">
        <f>SUM(P95:P171)</f>
        <v>0</v>
      </c>
      <c r="Q94" s="184"/>
      <c r="R94" s="185">
        <f>SUM(R95:R171)</f>
        <v>0.71728740000000002</v>
      </c>
      <c r="S94" s="184"/>
      <c r="T94" s="186">
        <f>SUM(T95:T171)</f>
        <v>139.495248</v>
      </c>
      <c r="AR94" s="180" t="s">
        <v>77</v>
      </c>
      <c r="AT94" s="187" t="s">
        <v>72</v>
      </c>
      <c r="AU94" s="187" t="s">
        <v>77</v>
      </c>
      <c r="AY94" s="180" t="s">
        <v>175</v>
      </c>
      <c r="BK94" s="188">
        <f>SUM(BK95:BK171)</f>
        <v>0</v>
      </c>
    </row>
    <row r="95" spans="2:65" s="109" customFormat="1" ht="51" customHeight="1">
      <c r="B95" s="110"/>
      <c r="C95" s="191" t="s">
        <v>77</v>
      </c>
      <c r="D95" s="191" t="s">
        <v>177</v>
      </c>
      <c r="E95" s="192" t="s">
        <v>178</v>
      </c>
      <c r="F95" s="193" t="s">
        <v>179</v>
      </c>
      <c r="G95" s="194" t="s">
        <v>180</v>
      </c>
      <c r="H95" s="195">
        <v>168.102</v>
      </c>
      <c r="I95" s="9"/>
      <c r="J95" s="196">
        <f>ROUND(I95*H95,2)</f>
        <v>0</v>
      </c>
      <c r="K95" s="193" t="s">
        <v>181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0</v>
      </c>
      <c r="R95" s="199">
        <f>Q95*H95</f>
        <v>0</v>
      </c>
      <c r="S95" s="199">
        <v>0.44</v>
      </c>
      <c r="T95" s="200">
        <f>S95*H95</f>
        <v>73.964880000000008</v>
      </c>
      <c r="AR95" s="99" t="s">
        <v>113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113</v>
      </c>
      <c r="BM95" s="99" t="s">
        <v>2142</v>
      </c>
    </row>
    <row r="96" spans="2:65" s="109" customFormat="1" ht="27">
      <c r="B96" s="110"/>
      <c r="D96" s="202" t="s">
        <v>183</v>
      </c>
      <c r="F96" s="203" t="s">
        <v>184</v>
      </c>
      <c r="I96" s="7"/>
      <c r="L96" s="110"/>
      <c r="M96" s="204"/>
      <c r="N96" s="111"/>
      <c r="O96" s="111"/>
      <c r="P96" s="111"/>
      <c r="Q96" s="111"/>
      <c r="R96" s="111"/>
      <c r="S96" s="111"/>
      <c r="T96" s="205"/>
      <c r="AT96" s="99" t="s">
        <v>183</v>
      </c>
      <c r="AU96" s="99" t="s">
        <v>81</v>
      </c>
    </row>
    <row r="97" spans="2:65" s="207" customFormat="1">
      <c r="B97" s="206"/>
      <c r="D97" s="202" t="s">
        <v>185</v>
      </c>
      <c r="E97" s="208" t="s">
        <v>5</v>
      </c>
      <c r="F97" s="209" t="s">
        <v>604</v>
      </c>
      <c r="H97" s="208" t="s">
        <v>5</v>
      </c>
      <c r="I97" s="10"/>
      <c r="L97" s="206"/>
      <c r="M97" s="210"/>
      <c r="N97" s="211"/>
      <c r="O97" s="211"/>
      <c r="P97" s="211"/>
      <c r="Q97" s="211"/>
      <c r="R97" s="211"/>
      <c r="S97" s="211"/>
      <c r="T97" s="212"/>
      <c r="AT97" s="208" t="s">
        <v>185</v>
      </c>
      <c r="AU97" s="208" t="s">
        <v>81</v>
      </c>
      <c r="AV97" s="207" t="s">
        <v>77</v>
      </c>
      <c r="AW97" s="207" t="s">
        <v>36</v>
      </c>
      <c r="AX97" s="207" t="s">
        <v>73</v>
      </c>
      <c r="AY97" s="208" t="s">
        <v>175</v>
      </c>
    </row>
    <row r="98" spans="2:65" s="207" customFormat="1">
      <c r="B98" s="206"/>
      <c r="D98" s="202" t="s">
        <v>185</v>
      </c>
      <c r="E98" s="208" t="s">
        <v>5</v>
      </c>
      <c r="F98" s="209" t="s">
        <v>187</v>
      </c>
      <c r="H98" s="208" t="s">
        <v>5</v>
      </c>
      <c r="I98" s="10"/>
      <c r="L98" s="206"/>
      <c r="M98" s="210"/>
      <c r="N98" s="211"/>
      <c r="O98" s="211"/>
      <c r="P98" s="211"/>
      <c r="Q98" s="211"/>
      <c r="R98" s="211"/>
      <c r="S98" s="211"/>
      <c r="T98" s="212"/>
      <c r="AT98" s="208" t="s">
        <v>185</v>
      </c>
      <c r="AU98" s="208" t="s">
        <v>81</v>
      </c>
      <c r="AV98" s="207" t="s">
        <v>77</v>
      </c>
      <c r="AW98" s="207" t="s">
        <v>36</v>
      </c>
      <c r="AX98" s="207" t="s">
        <v>73</v>
      </c>
      <c r="AY98" s="208" t="s">
        <v>175</v>
      </c>
    </row>
    <row r="99" spans="2:65" s="214" customFormat="1">
      <c r="B99" s="213"/>
      <c r="D99" s="202" t="s">
        <v>185</v>
      </c>
      <c r="E99" s="215" t="s">
        <v>5</v>
      </c>
      <c r="F99" s="216" t="s">
        <v>2143</v>
      </c>
      <c r="H99" s="217">
        <v>168.102</v>
      </c>
      <c r="I99" s="11"/>
      <c r="L99" s="213"/>
      <c r="M99" s="218"/>
      <c r="N99" s="219"/>
      <c r="O99" s="219"/>
      <c r="P99" s="219"/>
      <c r="Q99" s="219"/>
      <c r="R99" s="219"/>
      <c r="S99" s="219"/>
      <c r="T99" s="220"/>
      <c r="AT99" s="215" t="s">
        <v>185</v>
      </c>
      <c r="AU99" s="215" t="s">
        <v>81</v>
      </c>
      <c r="AV99" s="214" t="s">
        <v>81</v>
      </c>
      <c r="AW99" s="214" t="s">
        <v>36</v>
      </c>
      <c r="AX99" s="214" t="s">
        <v>77</v>
      </c>
      <c r="AY99" s="215" t="s">
        <v>175</v>
      </c>
    </row>
    <row r="100" spans="2:65" s="109" customFormat="1" ht="38.25" customHeight="1">
      <c r="B100" s="110"/>
      <c r="C100" s="191" t="s">
        <v>81</v>
      </c>
      <c r="D100" s="191" t="s">
        <v>177</v>
      </c>
      <c r="E100" s="192" t="s">
        <v>189</v>
      </c>
      <c r="F100" s="193" t="s">
        <v>190</v>
      </c>
      <c r="G100" s="194" t="s">
        <v>180</v>
      </c>
      <c r="H100" s="195">
        <v>170.65199999999999</v>
      </c>
      <c r="I100" s="9"/>
      <c r="J100" s="196">
        <f>ROUND(I100*H100,2)</f>
        <v>0</v>
      </c>
      <c r="K100" s="193" t="s">
        <v>5</v>
      </c>
      <c r="L100" s="110"/>
      <c r="M100" s="197" t="s">
        <v>5</v>
      </c>
      <c r="N100" s="198" t="s">
        <v>44</v>
      </c>
      <c r="O100" s="111"/>
      <c r="P100" s="199">
        <f>O100*H100</f>
        <v>0</v>
      </c>
      <c r="Q100" s="199">
        <v>2.9999999999999997E-4</v>
      </c>
      <c r="R100" s="199">
        <f>Q100*H100</f>
        <v>5.1195599999999994E-2</v>
      </c>
      <c r="S100" s="199">
        <v>0.38400000000000001</v>
      </c>
      <c r="T100" s="200">
        <f>S100*H100</f>
        <v>65.530367999999996</v>
      </c>
      <c r="AR100" s="99" t="s">
        <v>113</v>
      </c>
      <c r="AT100" s="99" t="s">
        <v>177</v>
      </c>
      <c r="AU100" s="99" t="s">
        <v>81</v>
      </c>
      <c r="AY100" s="99" t="s">
        <v>175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99" t="s">
        <v>77</v>
      </c>
      <c r="BK100" s="201">
        <f>ROUND(I100*H100,2)</f>
        <v>0</v>
      </c>
      <c r="BL100" s="99" t="s">
        <v>113</v>
      </c>
      <c r="BM100" s="99" t="s">
        <v>2144</v>
      </c>
    </row>
    <row r="101" spans="2:65" s="109" customFormat="1" ht="27">
      <c r="B101" s="110"/>
      <c r="D101" s="202" t="s">
        <v>183</v>
      </c>
      <c r="F101" s="203" t="s">
        <v>192</v>
      </c>
      <c r="I101" s="7"/>
      <c r="L101" s="110"/>
      <c r="M101" s="204"/>
      <c r="N101" s="111"/>
      <c r="O101" s="111"/>
      <c r="P101" s="111"/>
      <c r="Q101" s="111"/>
      <c r="R101" s="111"/>
      <c r="S101" s="111"/>
      <c r="T101" s="205"/>
      <c r="AT101" s="99" t="s">
        <v>183</v>
      </c>
      <c r="AU101" s="99" t="s">
        <v>81</v>
      </c>
    </row>
    <row r="102" spans="2:65" s="207" customFormat="1">
      <c r="B102" s="206"/>
      <c r="D102" s="202" t="s">
        <v>185</v>
      </c>
      <c r="E102" s="208" t="s">
        <v>5</v>
      </c>
      <c r="F102" s="209" t="s">
        <v>604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07" customFormat="1">
      <c r="B103" s="206"/>
      <c r="D103" s="202" t="s">
        <v>185</v>
      </c>
      <c r="E103" s="208" t="s">
        <v>5</v>
      </c>
      <c r="F103" s="209" t="s">
        <v>187</v>
      </c>
      <c r="H103" s="208" t="s">
        <v>5</v>
      </c>
      <c r="I103" s="10"/>
      <c r="L103" s="206"/>
      <c r="M103" s="210"/>
      <c r="N103" s="211"/>
      <c r="O103" s="211"/>
      <c r="P103" s="211"/>
      <c r="Q103" s="211"/>
      <c r="R103" s="211"/>
      <c r="S103" s="211"/>
      <c r="T103" s="212"/>
      <c r="AT103" s="208" t="s">
        <v>185</v>
      </c>
      <c r="AU103" s="208" t="s">
        <v>81</v>
      </c>
      <c r="AV103" s="207" t="s">
        <v>77</v>
      </c>
      <c r="AW103" s="207" t="s">
        <v>36</v>
      </c>
      <c r="AX103" s="207" t="s">
        <v>73</v>
      </c>
      <c r="AY103" s="208" t="s">
        <v>175</v>
      </c>
    </row>
    <row r="104" spans="2:65" s="214" customFormat="1">
      <c r="B104" s="213"/>
      <c r="D104" s="202" t="s">
        <v>185</v>
      </c>
      <c r="E104" s="215" t="s">
        <v>5</v>
      </c>
      <c r="F104" s="216" t="s">
        <v>2145</v>
      </c>
      <c r="H104" s="217">
        <v>168.102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73</v>
      </c>
      <c r="AY104" s="215" t="s">
        <v>175</v>
      </c>
    </row>
    <row r="105" spans="2:65" s="214" customFormat="1">
      <c r="B105" s="213"/>
      <c r="D105" s="202" t="s">
        <v>185</v>
      </c>
      <c r="E105" s="215" t="s">
        <v>5</v>
      </c>
      <c r="F105" s="216" t="s">
        <v>2146</v>
      </c>
      <c r="H105" s="217">
        <v>2.5499999999999998</v>
      </c>
      <c r="I105" s="11"/>
      <c r="L105" s="213"/>
      <c r="M105" s="218"/>
      <c r="N105" s="219"/>
      <c r="O105" s="219"/>
      <c r="P105" s="219"/>
      <c r="Q105" s="219"/>
      <c r="R105" s="219"/>
      <c r="S105" s="219"/>
      <c r="T105" s="220"/>
      <c r="AT105" s="215" t="s">
        <v>185</v>
      </c>
      <c r="AU105" s="215" t="s">
        <v>81</v>
      </c>
      <c r="AV105" s="214" t="s">
        <v>81</v>
      </c>
      <c r="AW105" s="214" t="s">
        <v>36</v>
      </c>
      <c r="AX105" s="214" t="s">
        <v>73</v>
      </c>
      <c r="AY105" s="215" t="s">
        <v>175</v>
      </c>
    </row>
    <row r="106" spans="2:65" s="222" customFormat="1">
      <c r="B106" s="221"/>
      <c r="D106" s="202" t="s">
        <v>185</v>
      </c>
      <c r="E106" s="223" t="s">
        <v>5</v>
      </c>
      <c r="F106" s="224" t="s">
        <v>196</v>
      </c>
      <c r="H106" s="225">
        <v>170.65199999999999</v>
      </c>
      <c r="I106" s="12"/>
      <c r="L106" s="221"/>
      <c r="M106" s="226"/>
      <c r="N106" s="227"/>
      <c r="O106" s="227"/>
      <c r="P106" s="227"/>
      <c r="Q106" s="227"/>
      <c r="R106" s="227"/>
      <c r="S106" s="227"/>
      <c r="T106" s="228"/>
      <c r="AT106" s="223" t="s">
        <v>185</v>
      </c>
      <c r="AU106" s="223" t="s">
        <v>81</v>
      </c>
      <c r="AV106" s="222" t="s">
        <v>113</v>
      </c>
      <c r="AW106" s="222" t="s">
        <v>36</v>
      </c>
      <c r="AX106" s="222" t="s">
        <v>77</v>
      </c>
      <c r="AY106" s="223" t="s">
        <v>175</v>
      </c>
    </row>
    <row r="107" spans="2:65" s="109" customFormat="1" ht="25.5" customHeight="1">
      <c r="B107" s="110"/>
      <c r="C107" s="191" t="s">
        <v>98</v>
      </c>
      <c r="D107" s="191" t="s">
        <v>177</v>
      </c>
      <c r="E107" s="192" t="s">
        <v>203</v>
      </c>
      <c r="F107" s="193" t="s">
        <v>204</v>
      </c>
      <c r="G107" s="194" t="s">
        <v>205</v>
      </c>
      <c r="H107" s="195">
        <v>70</v>
      </c>
      <c r="I107" s="9"/>
      <c r="J107" s="196">
        <f>ROUND(I107*H107,2)</f>
        <v>0</v>
      </c>
      <c r="K107" s="193" t="s">
        <v>181</v>
      </c>
      <c r="L107" s="110"/>
      <c r="M107" s="197" t="s">
        <v>5</v>
      </c>
      <c r="N107" s="198" t="s">
        <v>44</v>
      </c>
      <c r="O107" s="111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99" t="s">
        <v>113</v>
      </c>
      <c r="AT107" s="99" t="s">
        <v>177</v>
      </c>
      <c r="AU107" s="99" t="s">
        <v>81</v>
      </c>
      <c r="AY107" s="99" t="s">
        <v>175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99" t="s">
        <v>77</v>
      </c>
      <c r="BK107" s="201">
        <f>ROUND(I107*H107,2)</f>
        <v>0</v>
      </c>
      <c r="BL107" s="99" t="s">
        <v>113</v>
      </c>
      <c r="BM107" s="99" t="s">
        <v>2147</v>
      </c>
    </row>
    <row r="108" spans="2:65" s="109" customFormat="1" ht="27">
      <c r="B108" s="110"/>
      <c r="D108" s="202" t="s">
        <v>183</v>
      </c>
      <c r="F108" s="203" t="s">
        <v>570</v>
      </c>
      <c r="I108" s="7"/>
      <c r="L108" s="110"/>
      <c r="M108" s="204"/>
      <c r="N108" s="111"/>
      <c r="O108" s="111"/>
      <c r="P108" s="111"/>
      <c r="Q108" s="111"/>
      <c r="R108" s="111"/>
      <c r="S108" s="111"/>
      <c r="T108" s="205"/>
      <c r="AT108" s="99" t="s">
        <v>183</v>
      </c>
      <c r="AU108" s="99" t="s">
        <v>81</v>
      </c>
    </row>
    <row r="109" spans="2:65" s="214" customFormat="1">
      <c r="B109" s="213"/>
      <c r="D109" s="202" t="s">
        <v>185</v>
      </c>
      <c r="E109" s="215" t="s">
        <v>5</v>
      </c>
      <c r="F109" s="216" t="s">
        <v>549</v>
      </c>
      <c r="H109" s="217">
        <v>70</v>
      </c>
      <c r="I109" s="11"/>
      <c r="L109" s="213"/>
      <c r="M109" s="218"/>
      <c r="N109" s="219"/>
      <c r="O109" s="219"/>
      <c r="P109" s="219"/>
      <c r="Q109" s="219"/>
      <c r="R109" s="219"/>
      <c r="S109" s="219"/>
      <c r="T109" s="220"/>
      <c r="AT109" s="215" t="s">
        <v>185</v>
      </c>
      <c r="AU109" s="215" t="s">
        <v>81</v>
      </c>
      <c r="AV109" s="214" t="s">
        <v>81</v>
      </c>
      <c r="AW109" s="214" t="s">
        <v>36</v>
      </c>
      <c r="AX109" s="214" t="s">
        <v>77</v>
      </c>
      <c r="AY109" s="215" t="s">
        <v>175</v>
      </c>
    </row>
    <row r="110" spans="2:65" s="109" customFormat="1" ht="63.75" customHeight="1">
      <c r="B110" s="110"/>
      <c r="C110" s="191" t="s">
        <v>113</v>
      </c>
      <c r="D110" s="191" t="s">
        <v>177</v>
      </c>
      <c r="E110" s="192" t="s">
        <v>209</v>
      </c>
      <c r="F110" s="193" t="s">
        <v>210</v>
      </c>
      <c r="G110" s="194" t="s">
        <v>199</v>
      </c>
      <c r="H110" s="195">
        <v>1.1000000000000001</v>
      </c>
      <c r="I110" s="9"/>
      <c r="J110" s="196">
        <f>ROUND(I110*H110,2)</f>
        <v>0</v>
      </c>
      <c r="K110" s="193" t="s">
        <v>181</v>
      </c>
      <c r="L110" s="110"/>
      <c r="M110" s="197" t="s">
        <v>5</v>
      </c>
      <c r="N110" s="198" t="s">
        <v>44</v>
      </c>
      <c r="O110" s="111"/>
      <c r="P110" s="199">
        <f>O110*H110</f>
        <v>0</v>
      </c>
      <c r="Q110" s="199">
        <v>8.6800000000000002E-3</v>
      </c>
      <c r="R110" s="199">
        <f>Q110*H110</f>
        <v>9.5480000000000009E-3</v>
      </c>
      <c r="S110" s="199">
        <v>0</v>
      </c>
      <c r="T110" s="200">
        <f>S110*H110</f>
        <v>0</v>
      </c>
      <c r="AR110" s="99" t="s">
        <v>113</v>
      </c>
      <c r="AT110" s="99" t="s">
        <v>177</v>
      </c>
      <c r="AU110" s="99" t="s">
        <v>81</v>
      </c>
      <c r="AY110" s="99" t="s">
        <v>175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99" t="s">
        <v>77</v>
      </c>
      <c r="BK110" s="201">
        <f>ROUND(I110*H110,2)</f>
        <v>0</v>
      </c>
      <c r="BL110" s="99" t="s">
        <v>113</v>
      </c>
      <c r="BM110" s="99" t="s">
        <v>2148</v>
      </c>
    </row>
    <row r="111" spans="2:65" s="207" customFormat="1">
      <c r="B111" s="206"/>
      <c r="D111" s="202" t="s">
        <v>185</v>
      </c>
      <c r="E111" s="208" t="s">
        <v>5</v>
      </c>
      <c r="F111" s="209" t="s">
        <v>2149</v>
      </c>
      <c r="H111" s="208" t="s">
        <v>5</v>
      </c>
      <c r="I111" s="10"/>
      <c r="L111" s="206"/>
      <c r="M111" s="210"/>
      <c r="N111" s="211"/>
      <c r="O111" s="211"/>
      <c r="P111" s="211"/>
      <c r="Q111" s="211"/>
      <c r="R111" s="211"/>
      <c r="S111" s="211"/>
      <c r="T111" s="212"/>
      <c r="AT111" s="208" t="s">
        <v>185</v>
      </c>
      <c r="AU111" s="208" t="s">
        <v>81</v>
      </c>
      <c r="AV111" s="207" t="s">
        <v>77</v>
      </c>
      <c r="AW111" s="207" t="s">
        <v>36</v>
      </c>
      <c r="AX111" s="207" t="s">
        <v>73</v>
      </c>
      <c r="AY111" s="208" t="s">
        <v>175</v>
      </c>
    </row>
    <row r="112" spans="2:65" s="214" customFormat="1">
      <c r="B112" s="213"/>
      <c r="D112" s="202" t="s">
        <v>185</v>
      </c>
      <c r="E112" s="215" t="s">
        <v>5</v>
      </c>
      <c r="F112" s="216" t="s">
        <v>777</v>
      </c>
      <c r="H112" s="217">
        <v>1.1000000000000001</v>
      </c>
      <c r="I112" s="11"/>
      <c r="L112" s="213"/>
      <c r="M112" s="218"/>
      <c r="N112" s="219"/>
      <c r="O112" s="219"/>
      <c r="P112" s="219"/>
      <c r="Q112" s="219"/>
      <c r="R112" s="219"/>
      <c r="S112" s="219"/>
      <c r="T112" s="220"/>
      <c r="AT112" s="215" t="s">
        <v>185</v>
      </c>
      <c r="AU112" s="215" t="s">
        <v>81</v>
      </c>
      <c r="AV112" s="214" t="s">
        <v>81</v>
      </c>
      <c r="AW112" s="214" t="s">
        <v>36</v>
      </c>
      <c r="AX112" s="214" t="s">
        <v>77</v>
      </c>
      <c r="AY112" s="215" t="s">
        <v>175</v>
      </c>
    </row>
    <row r="113" spans="2:65" s="109" customFormat="1" ht="63.75" customHeight="1">
      <c r="B113" s="110"/>
      <c r="C113" s="191" t="s">
        <v>125</v>
      </c>
      <c r="D113" s="191" t="s">
        <v>177</v>
      </c>
      <c r="E113" s="192" t="s">
        <v>215</v>
      </c>
      <c r="F113" s="193" t="s">
        <v>216</v>
      </c>
      <c r="G113" s="194" t="s">
        <v>199</v>
      </c>
      <c r="H113" s="195">
        <v>8.8000000000000007</v>
      </c>
      <c r="I113" s="9"/>
      <c r="J113" s="196">
        <f>ROUND(I113*H113,2)</f>
        <v>0</v>
      </c>
      <c r="K113" s="193" t="s">
        <v>181</v>
      </c>
      <c r="L113" s="110"/>
      <c r="M113" s="197" t="s">
        <v>5</v>
      </c>
      <c r="N113" s="198" t="s">
        <v>44</v>
      </c>
      <c r="O113" s="111"/>
      <c r="P113" s="199">
        <f>O113*H113</f>
        <v>0</v>
      </c>
      <c r="Q113" s="199">
        <v>3.6900000000000002E-2</v>
      </c>
      <c r="R113" s="199">
        <f>Q113*H113</f>
        <v>0.32472000000000006</v>
      </c>
      <c r="S113" s="199">
        <v>0</v>
      </c>
      <c r="T113" s="200">
        <f>S113*H113</f>
        <v>0</v>
      </c>
      <c r="AR113" s="99" t="s">
        <v>113</v>
      </c>
      <c r="AT113" s="99" t="s">
        <v>177</v>
      </c>
      <c r="AU113" s="99" t="s">
        <v>81</v>
      </c>
      <c r="AY113" s="99" t="s">
        <v>175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99" t="s">
        <v>77</v>
      </c>
      <c r="BK113" s="201">
        <f>ROUND(I113*H113,2)</f>
        <v>0</v>
      </c>
      <c r="BL113" s="99" t="s">
        <v>113</v>
      </c>
      <c r="BM113" s="99" t="s">
        <v>2150</v>
      </c>
    </row>
    <row r="114" spans="2:65" s="207" customFormat="1">
      <c r="B114" s="206"/>
      <c r="D114" s="202" t="s">
        <v>185</v>
      </c>
      <c r="E114" s="208" t="s">
        <v>5</v>
      </c>
      <c r="F114" s="209" t="s">
        <v>2149</v>
      </c>
      <c r="H114" s="208" t="s">
        <v>5</v>
      </c>
      <c r="I114" s="10"/>
      <c r="L114" s="206"/>
      <c r="M114" s="210"/>
      <c r="N114" s="211"/>
      <c r="O114" s="211"/>
      <c r="P114" s="211"/>
      <c r="Q114" s="211"/>
      <c r="R114" s="211"/>
      <c r="S114" s="211"/>
      <c r="T114" s="212"/>
      <c r="AT114" s="208" t="s">
        <v>185</v>
      </c>
      <c r="AU114" s="208" t="s">
        <v>81</v>
      </c>
      <c r="AV114" s="207" t="s">
        <v>77</v>
      </c>
      <c r="AW114" s="207" t="s">
        <v>36</v>
      </c>
      <c r="AX114" s="207" t="s">
        <v>73</v>
      </c>
      <c r="AY114" s="208" t="s">
        <v>175</v>
      </c>
    </row>
    <row r="115" spans="2:65" s="214" customFormat="1">
      <c r="B115" s="213"/>
      <c r="D115" s="202" t="s">
        <v>185</v>
      </c>
      <c r="E115" s="215" t="s">
        <v>5</v>
      </c>
      <c r="F115" s="216" t="s">
        <v>2151</v>
      </c>
      <c r="H115" s="217">
        <v>8.8000000000000007</v>
      </c>
      <c r="I115" s="11"/>
      <c r="L115" s="213"/>
      <c r="M115" s="218"/>
      <c r="N115" s="219"/>
      <c r="O115" s="219"/>
      <c r="P115" s="219"/>
      <c r="Q115" s="219"/>
      <c r="R115" s="219"/>
      <c r="S115" s="219"/>
      <c r="T115" s="220"/>
      <c r="AT115" s="215" t="s">
        <v>185</v>
      </c>
      <c r="AU115" s="215" t="s">
        <v>81</v>
      </c>
      <c r="AV115" s="214" t="s">
        <v>81</v>
      </c>
      <c r="AW115" s="214" t="s">
        <v>36</v>
      </c>
      <c r="AX115" s="214" t="s">
        <v>77</v>
      </c>
      <c r="AY115" s="215" t="s">
        <v>175</v>
      </c>
    </row>
    <row r="116" spans="2:65" s="109" customFormat="1" ht="25.5" customHeight="1">
      <c r="B116" s="110"/>
      <c r="C116" s="191" t="s">
        <v>214</v>
      </c>
      <c r="D116" s="191" t="s">
        <v>177</v>
      </c>
      <c r="E116" s="192" t="s">
        <v>220</v>
      </c>
      <c r="F116" s="193" t="s">
        <v>221</v>
      </c>
      <c r="G116" s="194" t="s">
        <v>222</v>
      </c>
      <c r="H116" s="195">
        <v>18.513000000000002</v>
      </c>
      <c r="I116" s="9"/>
      <c r="J116" s="196">
        <f>ROUND(I116*H116,2)</f>
        <v>0</v>
      </c>
      <c r="K116" s="193" t="s">
        <v>181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113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113</v>
      </c>
      <c r="BM116" s="99" t="s">
        <v>2152</v>
      </c>
    </row>
    <row r="117" spans="2:65" s="214" customFormat="1">
      <c r="B117" s="213"/>
      <c r="D117" s="202" t="s">
        <v>185</v>
      </c>
      <c r="E117" s="215" t="s">
        <v>5</v>
      </c>
      <c r="F117" s="216" t="s">
        <v>2153</v>
      </c>
      <c r="H117" s="217">
        <v>18.513000000000002</v>
      </c>
      <c r="I117" s="11"/>
      <c r="L117" s="213"/>
      <c r="M117" s="218"/>
      <c r="N117" s="219"/>
      <c r="O117" s="219"/>
      <c r="P117" s="219"/>
      <c r="Q117" s="219"/>
      <c r="R117" s="219"/>
      <c r="S117" s="219"/>
      <c r="T117" s="220"/>
      <c r="AT117" s="215" t="s">
        <v>185</v>
      </c>
      <c r="AU117" s="215" t="s">
        <v>81</v>
      </c>
      <c r="AV117" s="214" t="s">
        <v>81</v>
      </c>
      <c r="AW117" s="214" t="s">
        <v>36</v>
      </c>
      <c r="AX117" s="214" t="s">
        <v>77</v>
      </c>
      <c r="AY117" s="215" t="s">
        <v>175</v>
      </c>
    </row>
    <row r="118" spans="2:65" s="109" customFormat="1" ht="38.25" customHeight="1">
      <c r="B118" s="110"/>
      <c r="C118" s="191" t="s">
        <v>219</v>
      </c>
      <c r="D118" s="191" t="s">
        <v>177</v>
      </c>
      <c r="E118" s="192" t="s">
        <v>226</v>
      </c>
      <c r="F118" s="193" t="s">
        <v>227</v>
      </c>
      <c r="G118" s="194" t="s">
        <v>222</v>
      </c>
      <c r="H118" s="195">
        <v>100.861</v>
      </c>
      <c r="I118" s="9"/>
      <c r="J118" s="196">
        <f>ROUND(I118*H118,2)</f>
        <v>0</v>
      </c>
      <c r="K118" s="193" t="s">
        <v>181</v>
      </c>
      <c r="L118" s="110"/>
      <c r="M118" s="197" t="s">
        <v>5</v>
      </c>
      <c r="N118" s="198" t="s">
        <v>44</v>
      </c>
      <c r="O118" s="111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99" t="s">
        <v>113</v>
      </c>
      <c r="AT118" s="99" t="s">
        <v>177</v>
      </c>
      <c r="AU118" s="99" t="s">
        <v>81</v>
      </c>
      <c r="AY118" s="99" t="s">
        <v>175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99" t="s">
        <v>77</v>
      </c>
      <c r="BK118" s="201">
        <f>ROUND(I118*H118,2)</f>
        <v>0</v>
      </c>
      <c r="BL118" s="99" t="s">
        <v>113</v>
      </c>
      <c r="BM118" s="99" t="s">
        <v>2154</v>
      </c>
    </row>
    <row r="119" spans="2:65" s="207" customFormat="1">
      <c r="B119" s="206"/>
      <c r="D119" s="202" t="s">
        <v>185</v>
      </c>
      <c r="E119" s="208" t="s">
        <v>5</v>
      </c>
      <c r="F119" s="209" t="s">
        <v>604</v>
      </c>
      <c r="H119" s="208" t="s">
        <v>5</v>
      </c>
      <c r="I119" s="10"/>
      <c r="L119" s="206"/>
      <c r="M119" s="210"/>
      <c r="N119" s="211"/>
      <c r="O119" s="211"/>
      <c r="P119" s="211"/>
      <c r="Q119" s="211"/>
      <c r="R119" s="211"/>
      <c r="S119" s="211"/>
      <c r="T119" s="212"/>
      <c r="AT119" s="208" t="s">
        <v>185</v>
      </c>
      <c r="AU119" s="208" t="s">
        <v>81</v>
      </c>
      <c r="AV119" s="207" t="s">
        <v>77</v>
      </c>
      <c r="AW119" s="207" t="s">
        <v>36</v>
      </c>
      <c r="AX119" s="207" t="s">
        <v>73</v>
      </c>
      <c r="AY119" s="208" t="s">
        <v>175</v>
      </c>
    </row>
    <row r="120" spans="2:65" s="207" customFormat="1">
      <c r="B120" s="206"/>
      <c r="D120" s="202" t="s">
        <v>185</v>
      </c>
      <c r="E120" s="208" t="s">
        <v>5</v>
      </c>
      <c r="F120" s="209" t="s">
        <v>230</v>
      </c>
      <c r="H120" s="208" t="s">
        <v>5</v>
      </c>
      <c r="I120" s="10"/>
      <c r="L120" s="206"/>
      <c r="M120" s="210"/>
      <c r="N120" s="211"/>
      <c r="O120" s="211"/>
      <c r="P120" s="211"/>
      <c r="Q120" s="211"/>
      <c r="R120" s="211"/>
      <c r="S120" s="211"/>
      <c r="T120" s="212"/>
      <c r="AT120" s="208" t="s">
        <v>185</v>
      </c>
      <c r="AU120" s="208" t="s">
        <v>81</v>
      </c>
      <c r="AV120" s="207" t="s">
        <v>77</v>
      </c>
      <c r="AW120" s="207" t="s">
        <v>36</v>
      </c>
      <c r="AX120" s="207" t="s">
        <v>73</v>
      </c>
      <c r="AY120" s="208" t="s">
        <v>175</v>
      </c>
    </row>
    <row r="121" spans="2:65" s="214" customFormat="1">
      <c r="B121" s="213"/>
      <c r="D121" s="202" t="s">
        <v>185</v>
      </c>
      <c r="E121" s="215" t="s">
        <v>5</v>
      </c>
      <c r="F121" s="216" t="s">
        <v>2155</v>
      </c>
      <c r="H121" s="217">
        <v>100.861</v>
      </c>
      <c r="I121" s="11"/>
      <c r="L121" s="213"/>
      <c r="M121" s="218"/>
      <c r="N121" s="219"/>
      <c r="O121" s="219"/>
      <c r="P121" s="219"/>
      <c r="Q121" s="219"/>
      <c r="R121" s="219"/>
      <c r="S121" s="219"/>
      <c r="T121" s="220"/>
      <c r="AT121" s="215" t="s">
        <v>185</v>
      </c>
      <c r="AU121" s="215" t="s">
        <v>81</v>
      </c>
      <c r="AV121" s="214" t="s">
        <v>81</v>
      </c>
      <c r="AW121" s="214" t="s">
        <v>36</v>
      </c>
      <c r="AX121" s="214" t="s">
        <v>77</v>
      </c>
      <c r="AY121" s="215" t="s">
        <v>175</v>
      </c>
    </row>
    <row r="122" spans="2:65" s="109" customFormat="1" ht="38.25" customHeight="1">
      <c r="B122" s="110"/>
      <c r="C122" s="191" t="s">
        <v>225</v>
      </c>
      <c r="D122" s="191" t="s">
        <v>177</v>
      </c>
      <c r="E122" s="192" t="s">
        <v>233</v>
      </c>
      <c r="F122" s="193" t="s">
        <v>234</v>
      </c>
      <c r="G122" s="194" t="s">
        <v>222</v>
      </c>
      <c r="H122" s="195">
        <v>168.71799999999999</v>
      </c>
      <c r="I122" s="9"/>
      <c r="J122" s="196">
        <f>ROUND(I122*H122,2)</f>
        <v>0</v>
      </c>
      <c r="K122" s="193" t="s">
        <v>181</v>
      </c>
      <c r="L122" s="110"/>
      <c r="M122" s="197" t="s">
        <v>5</v>
      </c>
      <c r="N122" s="198" t="s">
        <v>44</v>
      </c>
      <c r="O122" s="111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99" t="s">
        <v>113</v>
      </c>
      <c r="AT122" s="99" t="s">
        <v>177</v>
      </c>
      <c r="AU122" s="99" t="s">
        <v>81</v>
      </c>
      <c r="AY122" s="99" t="s">
        <v>175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99" t="s">
        <v>77</v>
      </c>
      <c r="BK122" s="201">
        <f>ROUND(I122*H122,2)</f>
        <v>0</v>
      </c>
      <c r="BL122" s="99" t="s">
        <v>113</v>
      </c>
      <c r="BM122" s="99" t="s">
        <v>2156</v>
      </c>
    </row>
    <row r="123" spans="2:65" s="207" customFormat="1">
      <c r="B123" s="206"/>
      <c r="D123" s="202" t="s">
        <v>185</v>
      </c>
      <c r="E123" s="208" t="s">
        <v>5</v>
      </c>
      <c r="F123" s="209" t="s">
        <v>236</v>
      </c>
      <c r="H123" s="208" t="s">
        <v>5</v>
      </c>
      <c r="I123" s="10"/>
      <c r="L123" s="206"/>
      <c r="M123" s="210"/>
      <c r="N123" s="211"/>
      <c r="O123" s="211"/>
      <c r="P123" s="211"/>
      <c r="Q123" s="211"/>
      <c r="R123" s="211"/>
      <c r="S123" s="211"/>
      <c r="T123" s="212"/>
      <c r="AT123" s="208" t="s">
        <v>185</v>
      </c>
      <c r="AU123" s="208" t="s">
        <v>81</v>
      </c>
      <c r="AV123" s="207" t="s">
        <v>77</v>
      </c>
      <c r="AW123" s="207" t="s">
        <v>36</v>
      </c>
      <c r="AX123" s="207" t="s">
        <v>73</v>
      </c>
      <c r="AY123" s="208" t="s">
        <v>175</v>
      </c>
    </row>
    <row r="124" spans="2:65" s="207" customFormat="1">
      <c r="B124" s="206"/>
      <c r="D124" s="202" t="s">
        <v>185</v>
      </c>
      <c r="E124" s="208" t="s">
        <v>5</v>
      </c>
      <c r="F124" s="209" t="s">
        <v>230</v>
      </c>
      <c r="H124" s="208" t="s">
        <v>5</v>
      </c>
      <c r="I124" s="10"/>
      <c r="L124" s="206"/>
      <c r="M124" s="210"/>
      <c r="N124" s="211"/>
      <c r="O124" s="211"/>
      <c r="P124" s="211"/>
      <c r="Q124" s="211"/>
      <c r="R124" s="211"/>
      <c r="S124" s="211"/>
      <c r="T124" s="212"/>
      <c r="AT124" s="208" t="s">
        <v>185</v>
      </c>
      <c r="AU124" s="208" t="s">
        <v>81</v>
      </c>
      <c r="AV124" s="207" t="s">
        <v>77</v>
      </c>
      <c r="AW124" s="207" t="s">
        <v>36</v>
      </c>
      <c r="AX124" s="207" t="s">
        <v>73</v>
      </c>
      <c r="AY124" s="208" t="s">
        <v>175</v>
      </c>
    </row>
    <row r="125" spans="2:65" s="214" customFormat="1">
      <c r="B125" s="213"/>
      <c r="D125" s="202" t="s">
        <v>185</v>
      </c>
      <c r="E125" s="215" t="s">
        <v>5</v>
      </c>
      <c r="F125" s="216" t="s">
        <v>2157</v>
      </c>
      <c r="H125" s="217">
        <v>247.42</v>
      </c>
      <c r="I125" s="11"/>
      <c r="L125" s="213"/>
      <c r="M125" s="218"/>
      <c r="N125" s="219"/>
      <c r="O125" s="219"/>
      <c r="P125" s="219"/>
      <c r="Q125" s="219"/>
      <c r="R125" s="219"/>
      <c r="S125" s="219"/>
      <c r="T125" s="220"/>
      <c r="AT125" s="215" t="s">
        <v>185</v>
      </c>
      <c r="AU125" s="215" t="s">
        <v>81</v>
      </c>
      <c r="AV125" s="214" t="s">
        <v>81</v>
      </c>
      <c r="AW125" s="214" t="s">
        <v>36</v>
      </c>
      <c r="AX125" s="214" t="s">
        <v>73</v>
      </c>
      <c r="AY125" s="215" t="s">
        <v>175</v>
      </c>
    </row>
    <row r="126" spans="2:65" s="214" customFormat="1">
      <c r="B126" s="213"/>
      <c r="D126" s="202" t="s">
        <v>185</v>
      </c>
      <c r="E126" s="215" t="s">
        <v>5</v>
      </c>
      <c r="F126" s="216" t="s">
        <v>2158</v>
      </c>
      <c r="H126" s="217">
        <v>-100.861</v>
      </c>
      <c r="I126" s="11"/>
      <c r="L126" s="213"/>
      <c r="M126" s="218"/>
      <c r="N126" s="219"/>
      <c r="O126" s="219"/>
      <c r="P126" s="219"/>
      <c r="Q126" s="219"/>
      <c r="R126" s="219"/>
      <c r="S126" s="219"/>
      <c r="T126" s="220"/>
      <c r="AT126" s="215" t="s">
        <v>185</v>
      </c>
      <c r="AU126" s="215" t="s">
        <v>81</v>
      </c>
      <c r="AV126" s="214" t="s">
        <v>81</v>
      </c>
      <c r="AW126" s="214" t="s">
        <v>36</v>
      </c>
      <c r="AX126" s="214" t="s">
        <v>73</v>
      </c>
      <c r="AY126" s="215" t="s">
        <v>175</v>
      </c>
    </row>
    <row r="127" spans="2:65" s="207" customFormat="1">
      <c r="B127" s="206"/>
      <c r="D127" s="202" t="s">
        <v>185</v>
      </c>
      <c r="E127" s="208" t="s">
        <v>5</v>
      </c>
      <c r="F127" s="209" t="s">
        <v>239</v>
      </c>
      <c r="H127" s="208" t="s">
        <v>5</v>
      </c>
      <c r="I127" s="10"/>
      <c r="L127" s="206"/>
      <c r="M127" s="210"/>
      <c r="N127" s="211"/>
      <c r="O127" s="211"/>
      <c r="P127" s="211"/>
      <c r="Q127" s="211"/>
      <c r="R127" s="211"/>
      <c r="S127" s="211"/>
      <c r="T127" s="212"/>
      <c r="AT127" s="208" t="s">
        <v>185</v>
      </c>
      <c r="AU127" s="208" t="s">
        <v>81</v>
      </c>
      <c r="AV127" s="207" t="s">
        <v>77</v>
      </c>
      <c r="AW127" s="207" t="s">
        <v>36</v>
      </c>
      <c r="AX127" s="207" t="s">
        <v>73</v>
      </c>
      <c r="AY127" s="208" t="s">
        <v>175</v>
      </c>
    </row>
    <row r="128" spans="2:65" s="214" customFormat="1">
      <c r="B128" s="213"/>
      <c r="D128" s="202" t="s">
        <v>185</v>
      </c>
      <c r="E128" s="215" t="s">
        <v>5</v>
      </c>
      <c r="F128" s="216" t="s">
        <v>2159</v>
      </c>
      <c r="H128" s="217">
        <v>22.158999999999999</v>
      </c>
      <c r="I128" s="11"/>
      <c r="L128" s="213"/>
      <c r="M128" s="218"/>
      <c r="N128" s="219"/>
      <c r="O128" s="219"/>
      <c r="P128" s="219"/>
      <c r="Q128" s="219"/>
      <c r="R128" s="219"/>
      <c r="S128" s="219"/>
      <c r="T128" s="220"/>
      <c r="AT128" s="215" t="s">
        <v>185</v>
      </c>
      <c r="AU128" s="215" t="s">
        <v>81</v>
      </c>
      <c r="AV128" s="214" t="s">
        <v>81</v>
      </c>
      <c r="AW128" s="214" t="s">
        <v>36</v>
      </c>
      <c r="AX128" s="214" t="s">
        <v>73</v>
      </c>
      <c r="AY128" s="215" t="s">
        <v>175</v>
      </c>
    </row>
    <row r="129" spans="2:65" s="222" customFormat="1">
      <c r="B129" s="221"/>
      <c r="D129" s="202" t="s">
        <v>185</v>
      </c>
      <c r="E129" s="223" t="s">
        <v>5</v>
      </c>
      <c r="F129" s="224" t="s">
        <v>196</v>
      </c>
      <c r="H129" s="225">
        <v>168.71799999999999</v>
      </c>
      <c r="I129" s="12"/>
      <c r="L129" s="221"/>
      <c r="M129" s="226"/>
      <c r="N129" s="227"/>
      <c r="O129" s="227"/>
      <c r="P129" s="227"/>
      <c r="Q129" s="227"/>
      <c r="R129" s="227"/>
      <c r="S129" s="227"/>
      <c r="T129" s="228"/>
      <c r="AT129" s="223" t="s">
        <v>185</v>
      </c>
      <c r="AU129" s="223" t="s">
        <v>81</v>
      </c>
      <c r="AV129" s="222" t="s">
        <v>113</v>
      </c>
      <c r="AW129" s="222" t="s">
        <v>36</v>
      </c>
      <c r="AX129" s="222" t="s">
        <v>77</v>
      </c>
      <c r="AY129" s="223" t="s">
        <v>175</v>
      </c>
    </row>
    <row r="130" spans="2:65" s="109" customFormat="1" ht="38.25" customHeight="1">
      <c r="B130" s="110"/>
      <c r="C130" s="191" t="s">
        <v>232</v>
      </c>
      <c r="D130" s="191" t="s">
        <v>177</v>
      </c>
      <c r="E130" s="192" t="s">
        <v>242</v>
      </c>
      <c r="F130" s="193" t="s">
        <v>243</v>
      </c>
      <c r="G130" s="194" t="s">
        <v>222</v>
      </c>
      <c r="H130" s="195">
        <v>50.615000000000002</v>
      </c>
      <c r="I130" s="9"/>
      <c r="J130" s="196">
        <f>ROUND(I130*H130,2)</f>
        <v>0</v>
      </c>
      <c r="K130" s="193" t="s">
        <v>181</v>
      </c>
      <c r="L130" s="110"/>
      <c r="M130" s="197" t="s">
        <v>5</v>
      </c>
      <c r="N130" s="198" t="s">
        <v>44</v>
      </c>
      <c r="O130" s="11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99" t="s">
        <v>113</v>
      </c>
      <c r="AT130" s="99" t="s">
        <v>177</v>
      </c>
      <c r="AU130" s="99" t="s">
        <v>81</v>
      </c>
      <c r="AY130" s="99" t="s">
        <v>175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99" t="s">
        <v>77</v>
      </c>
      <c r="BK130" s="201">
        <f>ROUND(I130*H130,2)</f>
        <v>0</v>
      </c>
      <c r="BL130" s="99" t="s">
        <v>113</v>
      </c>
      <c r="BM130" s="99" t="s">
        <v>2160</v>
      </c>
    </row>
    <row r="131" spans="2:65" s="109" customFormat="1" ht="27">
      <c r="B131" s="110"/>
      <c r="D131" s="202" t="s">
        <v>183</v>
      </c>
      <c r="F131" s="203" t="s">
        <v>245</v>
      </c>
      <c r="I131" s="7"/>
      <c r="L131" s="110"/>
      <c r="M131" s="204"/>
      <c r="N131" s="111"/>
      <c r="O131" s="111"/>
      <c r="P131" s="111"/>
      <c r="Q131" s="111"/>
      <c r="R131" s="111"/>
      <c r="S131" s="111"/>
      <c r="T131" s="205"/>
      <c r="AT131" s="99" t="s">
        <v>183</v>
      </c>
      <c r="AU131" s="99" t="s">
        <v>81</v>
      </c>
    </row>
    <row r="132" spans="2:65" s="214" customFormat="1">
      <c r="B132" s="213"/>
      <c r="D132" s="202" t="s">
        <v>185</v>
      </c>
      <c r="F132" s="216" t="s">
        <v>2161</v>
      </c>
      <c r="H132" s="217">
        <v>50.615000000000002</v>
      </c>
      <c r="I132" s="11"/>
      <c r="L132" s="213"/>
      <c r="M132" s="218"/>
      <c r="N132" s="219"/>
      <c r="O132" s="219"/>
      <c r="P132" s="219"/>
      <c r="Q132" s="219"/>
      <c r="R132" s="219"/>
      <c r="S132" s="219"/>
      <c r="T132" s="220"/>
      <c r="AT132" s="215" t="s">
        <v>185</v>
      </c>
      <c r="AU132" s="215" t="s">
        <v>81</v>
      </c>
      <c r="AV132" s="214" t="s">
        <v>81</v>
      </c>
      <c r="AW132" s="214" t="s">
        <v>6</v>
      </c>
      <c r="AX132" s="214" t="s">
        <v>77</v>
      </c>
      <c r="AY132" s="215" t="s">
        <v>175</v>
      </c>
    </row>
    <row r="133" spans="2:65" s="109" customFormat="1" ht="25.5" customHeight="1">
      <c r="B133" s="110"/>
      <c r="C133" s="191" t="s">
        <v>241</v>
      </c>
      <c r="D133" s="191" t="s">
        <v>177</v>
      </c>
      <c r="E133" s="192" t="s">
        <v>586</v>
      </c>
      <c r="F133" s="193" t="s">
        <v>587</v>
      </c>
      <c r="G133" s="194" t="s">
        <v>180</v>
      </c>
      <c r="H133" s="195">
        <v>572.11</v>
      </c>
      <c r="I133" s="9"/>
      <c r="J133" s="196">
        <f>ROUND(I133*H133,2)</f>
        <v>0</v>
      </c>
      <c r="K133" s="193" t="s">
        <v>181</v>
      </c>
      <c r="L133" s="110"/>
      <c r="M133" s="197" t="s">
        <v>5</v>
      </c>
      <c r="N133" s="198" t="s">
        <v>44</v>
      </c>
      <c r="O133" s="111"/>
      <c r="P133" s="199">
        <f>O133*H133</f>
        <v>0</v>
      </c>
      <c r="Q133" s="199">
        <v>5.8E-4</v>
      </c>
      <c r="R133" s="199">
        <f>Q133*H133</f>
        <v>0.3318238</v>
      </c>
      <c r="S133" s="199">
        <v>0</v>
      </c>
      <c r="T133" s="200">
        <f>S133*H133</f>
        <v>0</v>
      </c>
      <c r="AR133" s="99" t="s">
        <v>113</v>
      </c>
      <c r="AT133" s="99" t="s">
        <v>177</v>
      </c>
      <c r="AU133" s="99" t="s">
        <v>81</v>
      </c>
      <c r="AY133" s="99" t="s">
        <v>175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99" t="s">
        <v>77</v>
      </c>
      <c r="BK133" s="201">
        <f>ROUND(I133*H133,2)</f>
        <v>0</v>
      </c>
      <c r="BL133" s="99" t="s">
        <v>113</v>
      </c>
      <c r="BM133" s="99" t="s">
        <v>2162</v>
      </c>
    </row>
    <row r="134" spans="2:65" s="207" customFormat="1">
      <c r="B134" s="206"/>
      <c r="D134" s="202" t="s">
        <v>185</v>
      </c>
      <c r="E134" s="208" t="s">
        <v>5</v>
      </c>
      <c r="F134" s="209" t="s">
        <v>230</v>
      </c>
      <c r="H134" s="208" t="s">
        <v>5</v>
      </c>
      <c r="I134" s="10"/>
      <c r="L134" s="206"/>
      <c r="M134" s="210"/>
      <c r="N134" s="211"/>
      <c r="O134" s="211"/>
      <c r="P134" s="211"/>
      <c r="Q134" s="211"/>
      <c r="R134" s="211"/>
      <c r="S134" s="211"/>
      <c r="T134" s="212"/>
      <c r="AT134" s="208" t="s">
        <v>185</v>
      </c>
      <c r="AU134" s="208" t="s">
        <v>81</v>
      </c>
      <c r="AV134" s="207" t="s">
        <v>77</v>
      </c>
      <c r="AW134" s="207" t="s">
        <v>36</v>
      </c>
      <c r="AX134" s="207" t="s">
        <v>73</v>
      </c>
      <c r="AY134" s="208" t="s">
        <v>175</v>
      </c>
    </row>
    <row r="135" spans="2:65" s="214" customFormat="1">
      <c r="B135" s="213"/>
      <c r="D135" s="202" t="s">
        <v>185</v>
      </c>
      <c r="E135" s="215" t="s">
        <v>5</v>
      </c>
      <c r="F135" s="216" t="s">
        <v>2163</v>
      </c>
      <c r="H135" s="217">
        <v>572.11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77</v>
      </c>
      <c r="AY135" s="215" t="s">
        <v>175</v>
      </c>
    </row>
    <row r="136" spans="2:65" s="109" customFormat="1" ht="25.5" customHeight="1">
      <c r="B136" s="110"/>
      <c r="C136" s="191" t="s">
        <v>247</v>
      </c>
      <c r="D136" s="191" t="s">
        <v>177</v>
      </c>
      <c r="E136" s="192" t="s">
        <v>590</v>
      </c>
      <c r="F136" s="193" t="s">
        <v>591</v>
      </c>
      <c r="G136" s="194" t="s">
        <v>180</v>
      </c>
      <c r="H136" s="195">
        <v>572.11</v>
      </c>
      <c r="I136" s="9"/>
      <c r="J136" s="196">
        <f>ROUND(I136*H136,2)</f>
        <v>0</v>
      </c>
      <c r="K136" s="193" t="s">
        <v>181</v>
      </c>
      <c r="L136" s="110"/>
      <c r="M136" s="197" t="s">
        <v>5</v>
      </c>
      <c r="N136" s="198" t="s">
        <v>44</v>
      </c>
      <c r="O136" s="11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99" t="s">
        <v>113</v>
      </c>
      <c r="AT136" s="99" t="s">
        <v>177</v>
      </c>
      <c r="AU136" s="99" t="s">
        <v>81</v>
      </c>
      <c r="AY136" s="99" t="s">
        <v>175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99" t="s">
        <v>77</v>
      </c>
      <c r="BK136" s="201">
        <f>ROUND(I136*H136,2)</f>
        <v>0</v>
      </c>
      <c r="BL136" s="99" t="s">
        <v>113</v>
      </c>
      <c r="BM136" s="99" t="s">
        <v>2164</v>
      </c>
    </row>
    <row r="137" spans="2:65" s="214" customFormat="1">
      <c r="B137" s="213"/>
      <c r="D137" s="202" t="s">
        <v>185</v>
      </c>
      <c r="E137" s="215" t="s">
        <v>5</v>
      </c>
      <c r="F137" s="216" t="s">
        <v>2165</v>
      </c>
      <c r="H137" s="217">
        <v>572.11</v>
      </c>
      <c r="I137" s="11"/>
      <c r="L137" s="213"/>
      <c r="M137" s="218"/>
      <c r="N137" s="219"/>
      <c r="O137" s="219"/>
      <c r="P137" s="219"/>
      <c r="Q137" s="219"/>
      <c r="R137" s="219"/>
      <c r="S137" s="219"/>
      <c r="T137" s="220"/>
      <c r="AT137" s="215" t="s">
        <v>185</v>
      </c>
      <c r="AU137" s="215" t="s">
        <v>81</v>
      </c>
      <c r="AV137" s="214" t="s">
        <v>81</v>
      </c>
      <c r="AW137" s="214" t="s">
        <v>36</v>
      </c>
      <c r="AX137" s="214" t="s">
        <v>77</v>
      </c>
      <c r="AY137" s="215" t="s">
        <v>175</v>
      </c>
    </row>
    <row r="138" spans="2:65" s="109" customFormat="1" ht="38.25" customHeight="1">
      <c r="B138" s="110"/>
      <c r="C138" s="191" t="s">
        <v>252</v>
      </c>
      <c r="D138" s="191" t="s">
        <v>177</v>
      </c>
      <c r="E138" s="192" t="s">
        <v>594</v>
      </c>
      <c r="F138" s="193" t="s">
        <v>595</v>
      </c>
      <c r="G138" s="194" t="s">
        <v>222</v>
      </c>
      <c r="H138" s="195">
        <v>134.79</v>
      </c>
      <c r="I138" s="9"/>
      <c r="J138" s="196">
        <f>ROUND(I138*H138,2)</f>
        <v>0</v>
      </c>
      <c r="K138" s="193" t="s">
        <v>181</v>
      </c>
      <c r="L138" s="110"/>
      <c r="M138" s="197" t="s">
        <v>5</v>
      </c>
      <c r="N138" s="198" t="s">
        <v>44</v>
      </c>
      <c r="O138" s="11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99" t="s">
        <v>113</v>
      </c>
      <c r="AT138" s="99" t="s">
        <v>177</v>
      </c>
      <c r="AU138" s="99" t="s">
        <v>81</v>
      </c>
      <c r="AY138" s="99" t="s">
        <v>175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99" t="s">
        <v>77</v>
      </c>
      <c r="BK138" s="201">
        <f>ROUND(I138*H138,2)</f>
        <v>0</v>
      </c>
      <c r="BL138" s="99" t="s">
        <v>113</v>
      </c>
      <c r="BM138" s="99" t="s">
        <v>2166</v>
      </c>
    </row>
    <row r="139" spans="2:65" s="109" customFormat="1" ht="40.5">
      <c r="B139" s="110"/>
      <c r="D139" s="202" t="s">
        <v>183</v>
      </c>
      <c r="F139" s="203" t="s">
        <v>260</v>
      </c>
      <c r="I139" s="7"/>
      <c r="L139" s="110"/>
      <c r="M139" s="204"/>
      <c r="N139" s="111"/>
      <c r="O139" s="111"/>
      <c r="P139" s="111"/>
      <c r="Q139" s="111"/>
      <c r="R139" s="111"/>
      <c r="S139" s="111"/>
      <c r="T139" s="205"/>
      <c r="AT139" s="99" t="s">
        <v>183</v>
      </c>
      <c r="AU139" s="99" t="s">
        <v>81</v>
      </c>
    </row>
    <row r="140" spans="2:65" s="207" customFormat="1">
      <c r="B140" s="206"/>
      <c r="D140" s="202" t="s">
        <v>185</v>
      </c>
      <c r="E140" s="208" t="s">
        <v>5</v>
      </c>
      <c r="F140" s="209" t="s">
        <v>261</v>
      </c>
      <c r="H140" s="208" t="s">
        <v>5</v>
      </c>
      <c r="I140" s="10"/>
      <c r="L140" s="206"/>
      <c r="M140" s="210"/>
      <c r="N140" s="211"/>
      <c r="O140" s="211"/>
      <c r="P140" s="211"/>
      <c r="Q140" s="211"/>
      <c r="R140" s="211"/>
      <c r="S140" s="211"/>
      <c r="T140" s="212"/>
      <c r="AT140" s="208" t="s">
        <v>185</v>
      </c>
      <c r="AU140" s="208" t="s">
        <v>81</v>
      </c>
      <c r="AV140" s="207" t="s">
        <v>77</v>
      </c>
      <c r="AW140" s="207" t="s">
        <v>36</v>
      </c>
      <c r="AX140" s="207" t="s">
        <v>73</v>
      </c>
      <c r="AY140" s="208" t="s">
        <v>175</v>
      </c>
    </row>
    <row r="141" spans="2:65" s="214" customFormat="1">
      <c r="B141" s="213"/>
      <c r="D141" s="202" t="s">
        <v>185</v>
      </c>
      <c r="E141" s="215" t="s">
        <v>5</v>
      </c>
      <c r="F141" s="216" t="s">
        <v>2167</v>
      </c>
      <c r="H141" s="217">
        <v>134.79</v>
      </c>
      <c r="I141" s="11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5" t="s">
        <v>185</v>
      </c>
      <c r="AU141" s="215" t="s">
        <v>81</v>
      </c>
      <c r="AV141" s="214" t="s">
        <v>81</v>
      </c>
      <c r="AW141" s="214" t="s">
        <v>36</v>
      </c>
      <c r="AX141" s="214" t="s">
        <v>77</v>
      </c>
      <c r="AY141" s="215" t="s">
        <v>175</v>
      </c>
    </row>
    <row r="142" spans="2:65" s="109" customFormat="1" ht="16.5" customHeight="1">
      <c r="B142" s="110"/>
      <c r="C142" s="191" t="s">
        <v>256</v>
      </c>
      <c r="D142" s="191" t="s">
        <v>177</v>
      </c>
      <c r="E142" s="192" t="s">
        <v>264</v>
      </c>
      <c r="F142" s="193" t="s">
        <v>265</v>
      </c>
      <c r="G142" s="194" t="s">
        <v>222</v>
      </c>
      <c r="H142" s="195">
        <v>78.126000000000005</v>
      </c>
      <c r="I142" s="9"/>
      <c r="J142" s="196">
        <f>ROUND(I142*H142,2)</f>
        <v>0</v>
      </c>
      <c r="K142" s="193" t="s">
        <v>5</v>
      </c>
      <c r="L142" s="110"/>
      <c r="M142" s="197" t="s">
        <v>5</v>
      </c>
      <c r="N142" s="198" t="s">
        <v>44</v>
      </c>
      <c r="O142" s="11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99" t="s">
        <v>113</v>
      </c>
      <c r="AT142" s="99" t="s">
        <v>177</v>
      </c>
      <c r="AU142" s="99" t="s">
        <v>81</v>
      </c>
      <c r="AY142" s="99" t="s">
        <v>175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99" t="s">
        <v>77</v>
      </c>
      <c r="BK142" s="201">
        <f>ROUND(I142*H142,2)</f>
        <v>0</v>
      </c>
      <c r="BL142" s="99" t="s">
        <v>113</v>
      </c>
      <c r="BM142" s="99" t="s">
        <v>2168</v>
      </c>
    </row>
    <row r="143" spans="2:65" s="207" customFormat="1">
      <c r="B143" s="206"/>
      <c r="D143" s="202" t="s">
        <v>185</v>
      </c>
      <c r="E143" s="208" t="s">
        <v>5</v>
      </c>
      <c r="F143" s="209" t="s">
        <v>267</v>
      </c>
      <c r="H143" s="208" t="s">
        <v>5</v>
      </c>
      <c r="I143" s="10"/>
      <c r="L143" s="206"/>
      <c r="M143" s="210"/>
      <c r="N143" s="211"/>
      <c r="O143" s="211"/>
      <c r="P143" s="211"/>
      <c r="Q143" s="211"/>
      <c r="R143" s="211"/>
      <c r="S143" s="211"/>
      <c r="T143" s="212"/>
      <c r="AT143" s="208" t="s">
        <v>185</v>
      </c>
      <c r="AU143" s="208" t="s">
        <v>81</v>
      </c>
      <c r="AV143" s="207" t="s">
        <v>77</v>
      </c>
      <c r="AW143" s="207" t="s">
        <v>36</v>
      </c>
      <c r="AX143" s="207" t="s">
        <v>73</v>
      </c>
      <c r="AY143" s="208" t="s">
        <v>175</v>
      </c>
    </row>
    <row r="144" spans="2:65" s="207" customFormat="1">
      <c r="B144" s="206"/>
      <c r="D144" s="202" t="s">
        <v>185</v>
      </c>
      <c r="E144" s="208" t="s">
        <v>5</v>
      </c>
      <c r="F144" s="209" t="s">
        <v>268</v>
      </c>
      <c r="H144" s="208" t="s">
        <v>5</v>
      </c>
      <c r="I144" s="10"/>
      <c r="L144" s="206"/>
      <c r="M144" s="210"/>
      <c r="N144" s="211"/>
      <c r="O144" s="211"/>
      <c r="P144" s="211"/>
      <c r="Q144" s="211"/>
      <c r="R144" s="211"/>
      <c r="S144" s="211"/>
      <c r="T144" s="212"/>
      <c r="AT144" s="208" t="s">
        <v>185</v>
      </c>
      <c r="AU144" s="208" t="s">
        <v>81</v>
      </c>
      <c r="AV144" s="207" t="s">
        <v>77</v>
      </c>
      <c r="AW144" s="207" t="s">
        <v>36</v>
      </c>
      <c r="AX144" s="207" t="s">
        <v>73</v>
      </c>
      <c r="AY144" s="208" t="s">
        <v>175</v>
      </c>
    </row>
    <row r="145" spans="2:65" s="207" customFormat="1">
      <c r="B145" s="206"/>
      <c r="D145" s="202" t="s">
        <v>185</v>
      </c>
      <c r="E145" s="208" t="s">
        <v>5</v>
      </c>
      <c r="F145" s="209" t="s">
        <v>269</v>
      </c>
      <c r="H145" s="208" t="s">
        <v>5</v>
      </c>
      <c r="I145" s="10"/>
      <c r="L145" s="206"/>
      <c r="M145" s="210"/>
      <c r="N145" s="211"/>
      <c r="O145" s="211"/>
      <c r="P145" s="211"/>
      <c r="Q145" s="211"/>
      <c r="R145" s="211"/>
      <c r="S145" s="211"/>
      <c r="T145" s="212"/>
      <c r="AT145" s="208" t="s">
        <v>185</v>
      </c>
      <c r="AU145" s="208" t="s">
        <v>81</v>
      </c>
      <c r="AV145" s="207" t="s">
        <v>77</v>
      </c>
      <c r="AW145" s="207" t="s">
        <v>36</v>
      </c>
      <c r="AX145" s="207" t="s">
        <v>73</v>
      </c>
      <c r="AY145" s="208" t="s">
        <v>175</v>
      </c>
    </row>
    <row r="146" spans="2:65" s="214" customFormat="1">
      <c r="B146" s="213"/>
      <c r="D146" s="202" t="s">
        <v>185</v>
      </c>
      <c r="E146" s="215" t="s">
        <v>5</v>
      </c>
      <c r="F146" s="216" t="s">
        <v>2169</v>
      </c>
      <c r="H146" s="217">
        <v>36.1</v>
      </c>
      <c r="I146" s="11"/>
      <c r="L146" s="213"/>
      <c r="M146" s="218"/>
      <c r="N146" s="219"/>
      <c r="O146" s="219"/>
      <c r="P146" s="219"/>
      <c r="Q146" s="219"/>
      <c r="R146" s="219"/>
      <c r="S146" s="219"/>
      <c r="T146" s="220"/>
      <c r="AT146" s="215" t="s">
        <v>185</v>
      </c>
      <c r="AU146" s="215" t="s">
        <v>81</v>
      </c>
      <c r="AV146" s="214" t="s">
        <v>81</v>
      </c>
      <c r="AW146" s="214" t="s">
        <v>36</v>
      </c>
      <c r="AX146" s="214" t="s">
        <v>73</v>
      </c>
      <c r="AY146" s="215" t="s">
        <v>175</v>
      </c>
    </row>
    <row r="147" spans="2:65" s="214" customFormat="1">
      <c r="B147" s="213"/>
      <c r="D147" s="202" t="s">
        <v>185</v>
      </c>
      <c r="E147" s="215" t="s">
        <v>5</v>
      </c>
      <c r="F147" s="216" t="s">
        <v>2170</v>
      </c>
      <c r="H147" s="217">
        <v>42.026000000000003</v>
      </c>
      <c r="I147" s="11"/>
      <c r="L147" s="213"/>
      <c r="M147" s="218"/>
      <c r="N147" s="219"/>
      <c r="O147" s="219"/>
      <c r="P147" s="219"/>
      <c r="Q147" s="219"/>
      <c r="R147" s="219"/>
      <c r="S147" s="219"/>
      <c r="T147" s="220"/>
      <c r="AT147" s="215" t="s">
        <v>185</v>
      </c>
      <c r="AU147" s="215" t="s">
        <v>81</v>
      </c>
      <c r="AV147" s="214" t="s">
        <v>81</v>
      </c>
      <c r="AW147" s="214" t="s">
        <v>36</v>
      </c>
      <c r="AX147" s="214" t="s">
        <v>73</v>
      </c>
      <c r="AY147" s="215" t="s">
        <v>175</v>
      </c>
    </row>
    <row r="148" spans="2:65" s="222" customFormat="1">
      <c r="B148" s="221"/>
      <c r="D148" s="202" t="s">
        <v>185</v>
      </c>
      <c r="E148" s="223" t="s">
        <v>5</v>
      </c>
      <c r="F148" s="224" t="s">
        <v>196</v>
      </c>
      <c r="H148" s="225">
        <v>78.126000000000005</v>
      </c>
      <c r="I148" s="12"/>
      <c r="L148" s="221"/>
      <c r="M148" s="226"/>
      <c r="N148" s="227"/>
      <c r="O148" s="227"/>
      <c r="P148" s="227"/>
      <c r="Q148" s="227"/>
      <c r="R148" s="227"/>
      <c r="S148" s="227"/>
      <c r="T148" s="228"/>
      <c r="AT148" s="223" t="s">
        <v>185</v>
      </c>
      <c r="AU148" s="223" t="s">
        <v>81</v>
      </c>
      <c r="AV148" s="222" t="s">
        <v>113</v>
      </c>
      <c r="AW148" s="222" t="s">
        <v>36</v>
      </c>
      <c r="AX148" s="222" t="s">
        <v>77</v>
      </c>
      <c r="AY148" s="223" t="s">
        <v>175</v>
      </c>
    </row>
    <row r="149" spans="2:65" s="109" customFormat="1" ht="16.5" customHeight="1">
      <c r="B149" s="110"/>
      <c r="C149" s="191" t="s">
        <v>263</v>
      </c>
      <c r="D149" s="191" t="s">
        <v>177</v>
      </c>
      <c r="E149" s="192" t="s">
        <v>272</v>
      </c>
      <c r="F149" s="193" t="s">
        <v>273</v>
      </c>
      <c r="G149" s="194" t="s">
        <v>222</v>
      </c>
      <c r="H149" s="195">
        <v>233.47900000000001</v>
      </c>
      <c r="I149" s="9"/>
      <c r="J149" s="196">
        <f>ROUND(I149*H149,2)</f>
        <v>0</v>
      </c>
      <c r="K149" s="193" t="s">
        <v>5</v>
      </c>
      <c r="L149" s="110"/>
      <c r="M149" s="197" t="s">
        <v>5</v>
      </c>
      <c r="N149" s="198" t="s">
        <v>44</v>
      </c>
      <c r="O149" s="11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99" t="s">
        <v>113</v>
      </c>
      <c r="AT149" s="99" t="s">
        <v>177</v>
      </c>
      <c r="AU149" s="99" t="s">
        <v>81</v>
      </c>
      <c r="AY149" s="99" t="s">
        <v>175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99" t="s">
        <v>77</v>
      </c>
      <c r="BK149" s="201">
        <f>ROUND(I149*H149,2)</f>
        <v>0</v>
      </c>
      <c r="BL149" s="99" t="s">
        <v>113</v>
      </c>
      <c r="BM149" s="99" t="s">
        <v>2171</v>
      </c>
    </row>
    <row r="150" spans="2:65" s="207" customFormat="1">
      <c r="B150" s="206"/>
      <c r="D150" s="202" t="s">
        <v>185</v>
      </c>
      <c r="E150" s="208" t="s">
        <v>5</v>
      </c>
      <c r="F150" s="209" t="s">
        <v>275</v>
      </c>
      <c r="H150" s="208" t="s">
        <v>5</v>
      </c>
      <c r="I150" s="10"/>
      <c r="L150" s="206"/>
      <c r="M150" s="210"/>
      <c r="N150" s="211"/>
      <c r="O150" s="211"/>
      <c r="P150" s="211"/>
      <c r="Q150" s="211"/>
      <c r="R150" s="211"/>
      <c r="S150" s="211"/>
      <c r="T150" s="212"/>
      <c r="AT150" s="208" t="s">
        <v>185</v>
      </c>
      <c r="AU150" s="208" t="s">
        <v>81</v>
      </c>
      <c r="AV150" s="207" t="s">
        <v>77</v>
      </c>
      <c r="AW150" s="207" t="s">
        <v>36</v>
      </c>
      <c r="AX150" s="207" t="s">
        <v>73</v>
      </c>
      <c r="AY150" s="208" t="s">
        <v>175</v>
      </c>
    </row>
    <row r="151" spans="2:65" s="207" customFormat="1">
      <c r="B151" s="206"/>
      <c r="D151" s="202" t="s">
        <v>185</v>
      </c>
      <c r="E151" s="208" t="s">
        <v>5</v>
      </c>
      <c r="F151" s="209" t="s">
        <v>276</v>
      </c>
      <c r="H151" s="208" t="s">
        <v>5</v>
      </c>
      <c r="I151" s="10"/>
      <c r="L151" s="206"/>
      <c r="M151" s="210"/>
      <c r="N151" s="211"/>
      <c r="O151" s="211"/>
      <c r="P151" s="211"/>
      <c r="Q151" s="211"/>
      <c r="R151" s="211"/>
      <c r="S151" s="211"/>
      <c r="T151" s="212"/>
      <c r="AT151" s="208" t="s">
        <v>185</v>
      </c>
      <c r="AU151" s="208" t="s">
        <v>81</v>
      </c>
      <c r="AV151" s="207" t="s">
        <v>77</v>
      </c>
      <c r="AW151" s="207" t="s">
        <v>36</v>
      </c>
      <c r="AX151" s="207" t="s">
        <v>73</v>
      </c>
      <c r="AY151" s="208" t="s">
        <v>175</v>
      </c>
    </row>
    <row r="152" spans="2:65" s="214" customFormat="1">
      <c r="B152" s="213"/>
      <c r="D152" s="202" t="s">
        <v>185</v>
      </c>
      <c r="E152" s="215" t="s">
        <v>5</v>
      </c>
      <c r="F152" s="216" t="s">
        <v>2172</v>
      </c>
      <c r="H152" s="217">
        <v>269.57900000000001</v>
      </c>
      <c r="I152" s="11"/>
      <c r="L152" s="213"/>
      <c r="M152" s="218"/>
      <c r="N152" s="219"/>
      <c r="O152" s="219"/>
      <c r="P152" s="219"/>
      <c r="Q152" s="219"/>
      <c r="R152" s="219"/>
      <c r="S152" s="219"/>
      <c r="T152" s="220"/>
      <c r="AT152" s="215" t="s">
        <v>185</v>
      </c>
      <c r="AU152" s="215" t="s">
        <v>81</v>
      </c>
      <c r="AV152" s="214" t="s">
        <v>81</v>
      </c>
      <c r="AW152" s="214" t="s">
        <v>36</v>
      </c>
      <c r="AX152" s="214" t="s">
        <v>73</v>
      </c>
      <c r="AY152" s="215" t="s">
        <v>175</v>
      </c>
    </row>
    <row r="153" spans="2:65" s="214" customFormat="1">
      <c r="B153" s="213"/>
      <c r="D153" s="202" t="s">
        <v>185</v>
      </c>
      <c r="E153" s="215" t="s">
        <v>5</v>
      </c>
      <c r="F153" s="216" t="s">
        <v>2173</v>
      </c>
      <c r="H153" s="217">
        <v>-36.1</v>
      </c>
      <c r="I153" s="11"/>
      <c r="L153" s="213"/>
      <c r="M153" s="218"/>
      <c r="N153" s="219"/>
      <c r="O153" s="219"/>
      <c r="P153" s="219"/>
      <c r="Q153" s="219"/>
      <c r="R153" s="219"/>
      <c r="S153" s="219"/>
      <c r="T153" s="220"/>
      <c r="AT153" s="215" t="s">
        <v>185</v>
      </c>
      <c r="AU153" s="215" t="s">
        <v>81</v>
      </c>
      <c r="AV153" s="214" t="s">
        <v>81</v>
      </c>
      <c r="AW153" s="214" t="s">
        <v>36</v>
      </c>
      <c r="AX153" s="214" t="s">
        <v>73</v>
      </c>
      <c r="AY153" s="215" t="s">
        <v>175</v>
      </c>
    </row>
    <row r="154" spans="2:65" s="222" customFormat="1">
      <c r="B154" s="221"/>
      <c r="D154" s="202" t="s">
        <v>185</v>
      </c>
      <c r="E154" s="223" t="s">
        <v>5</v>
      </c>
      <c r="F154" s="224" t="s">
        <v>196</v>
      </c>
      <c r="H154" s="225">
        <v>233.47900000000001</v>
      </c>
      <c r="I154" s="12"/>
      <c r="L154" s="221"/>
      <c r="M154" s="226"/>
      <c r="N154" s="227"/>
      <c r="O154" s="227"/>
      <c r="P154" s="227"/>
      <c r="Q154" s="227"/>
      <c r="R154" s="227"/>
      <c r="S154" s="227"/>
      <c r="T154" s="228"/>
      <c r="AT154" s="223" t="s">
        <v>185</v>
      </c>
      <c r="AU154" s="223" t="s">
        <v>81</v>
      </c>
      <c r="AV154" s="222" t="s">
        <v>113</v>
      </c>
      <c r="AW154" s="222" t="s">
        <v>36</v>
      </c>
      <c r="AX154" s="222" t="s">
        <v>77</v>
      </c>
      <c r="AY154" s="223" t="s">
        <v>175</v>
      </c>
    </row>
    <row r="155" spans="2:65" s="109" customFormat="1" ht="25.5" customHeight="1">
      <c r="B155" s="110"/>
      <c r="C155" s="191" t="s">
        <v>11</v>
      </c>
      <c r="D155" s="191" t="s">
        <v>177</v>
      </c>
      <c r="E155" s="192" t="s">
        <v>280</v>
      </c>
      <c r="F155" s="193" t="s">
        <v>281</v>
      </c>
      <c r="G155" s="194" t="s">
        <v>222</v>
      </c>
      <c r="H155" s="195">
        <v>180.51</v>
      </c>
      <c r="I155" s="9"/>
      <c r="J155" s="196">
        <f>ROUND(I155*H155,2)</f>
        <v>0</v>
      </c>
      <c r="K155" s="193" t="s">
        <v>181</v>
      </c>
      <c r="L155" s="110"/>
      <c r="M155" s="197" t="s">
        <v>5</v>
      </c>
      <c r="N155" s="198" t="s">
        <v>44</v>
      </c>
      <c r="O155" s="111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99" t="s">
        <v>113</v>
      </c>
      <c r="AT155" s="99" t="s">
        <v>177</v>
      </c>
      <c r="AU155" s="99" t="s">
        <v>81</v>
      </c>
      <c r="AY155" s="99" t="s">
        <v>175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99" t="s">
        <v>77</v>
      </c>
      <c r="BK155" s="201">
        <f>ROUND(I155*H155,2)</f>
        <v>0</v>
      </c>
      <c r="BL155" s="99" t="s">
        <v>113</v>
      </c>
      <c r="BM155" s="99" t="s">
        <v>2174</v>
      </c>
    </row>
    <row r="156" spans="2:65" s="207" customFormat="1">
      <c r="B156" s="206"/>
      <c r="D156" s="202" t="s">
        <v>185</v>
      </c>
      <c r="E156" s="208" t="s">
        <v>5</v>
      </c>
      <c r="F156" s="209" t="s">
        <v>604</v>
      </c>
      <c r="H156" s="208" t="s">
        <v>5</v>
      </c>
      <c r="I156" s="10"/>
      <c r="L156" s="206"/>
      <c r="M156" s="210"/>
      <c r="N156" s="211"/>
      <c r="O156" s="211"/>
      <c r="P156" s="211"/>
      <c r="Q156" s="211"/>
      <c r="R156" s="211"/>
      <c r="S156" s="211"/>
      <c r="T156" s="212"/>
      <c r="AT156" s="208" t="s">
        <v>185</v>
      </c>
      <c r="AU156" s="208" t="s">
        <v>81</v>
      </c>
      <c r="AV156" s="207" t="s">
        <v>77</v>
      </c>
      <c r="AW156" s="207" t="s">
        <v>36</v>
      </c>
      <c r="AX156" s="207" t="s">
        <v>73</v>
      </c>
      <c r="AY156" s="208" t="s">
        <v>175</v>
      </c>
    </row>
    <row r="157" spans="2:65" s="207" customFormat="1">
      <c r="B157" s="206"/>
      <c r="D157" s="202" t="s">
        <v>185</v>
      </c>
      <c r="E157" s="208" t="s">
        <v>5</v>
      </c>
      <c r="F157" s="209" t="s">
        <v>230</v>
      </c>
      <c r="H157" s="208" t="s">
        <v>5</v>
      </c>
      <c r="I157" s="10"/>
      <c r="L157" s="206"/>
      <c r="M157" s="210"/>
      <c r="N157" s="211"/>
      <c r="O157" s="211"/>
      <c r="P157" s="211"/>
      <c r="Q157" s="211"/>
      <c r="R157" s="211"/>
      <c r="S157" s="211"/>
      <c r="T157" s="212"/>
      <c r="AT157" s="208" t="s">
        <v>185</v>
      </c>
      <c r="AU157" s="208" t="s">
        <v>81</v>
      </c>
      <c r="AV157" s="207" t="s">
        <v>77</v>
      </c>
      <c r="AW157" s="207" t="s">
        <v>36</v>
      </c>
      <c r="AX157" s="207" t="s">
        <v>73</v>
      </c>
      <c r="AY157" s="208" t="s">
        <v>175</v>
      </c>
    </row>
    <row r="158" spans="2:65" s="214" customFormat="1">
      <c r="B158" s="213"/>
      <c r="D158" s="202" t="s">
        <v>185</v>
      </c>
      <c r="E158" s="215" t="s">
        <v>5</v>
      </c>
      <c r="F158" s="216" t="s">
        <v>2175</v>
      </c>
      <c r="H158" s="217">
        <v>36.1</v>
      </c>
      <c r="I158" s="11"/>
      <c r="L158" s="213"/>
      <c r="M158" s="218"/>
      <c r="N158" s="219"/>
      <c r="O158" s="219"/>
      <c r="P158" s="219"/>
      <c r="Q158" s="219"/>
      <c r="R158" s="219"/>
      <c r="S158" s="219"/>
      <c r="T158" s="220"/>
      <c r="AT158" s="215" t="s">
        <v>185</v>
      </c>
      <c r="AU158" s="215" t="s">
        <v>81</v>
      </c>
      <c r="AV158" s="214" t="s">
        <v>81</v>
      </c>
      <c r="AW158" s="214" t="s">
        <v>36</v>
      </c>
      <c r="AX158" s="214" t="s">
        <v>73</v>
      </c>
      <c r="AY158" s="215" t="s">
        <v>175</v>
      </c>
    </row>
    <row r="159" spans="2:65" s="214" customFormat="1">
      <c r="B159" s="213"/>
      <c r="D159" s="202" t="s">
        <v>185</v>
      </c>
      <c r="E159" s="215" t="s">
        <v>5</v>
      </c>
      <c r="F159" s="216" t="s">
        <v>2176</v>
      </c>
      <c r="H159" s="217">
        <v>144.41</v>
      </c>
      <c r="I159" s="11"/>
      <c r="L159" s="213"/>
      <c r="M159" s="218"/>
      <c r="N159" s="219"/>
      <c r="O159" s="219"/>
      <c r="P159" s="219"/>
      <c r="Q159" s="219"/>
      <c r="R159" s="219"/>
      <c r="S159" s="219"/>
      <c r="T159" s="220"/>
      <c r="AT159" s="215" t="s">
        <v>185</v>
      </c>
      <c r="AU159" s="215" t="s">
        <v>81</v>
      </c>
      <c r="AV159" s="214" t="s">
        <v>81</v>
      </c>
      <c r="AW159" s="214" t="s">
        <v>36</v>
      </c>
      <c r="AX159" s="214" t="s">
        <v>73</v>
      </c>
      <c r="AY159" s="215" t="s">
        <v>175</v>
      </c>
    </row>
    <row r="160" spans="2:65" s="222" customFormat="1">
      <c r="B160" s="221"/>
      <c r="D160" s="202" t="s">
        <v>185</v>
      </c>
      <c r="E160" s="223" t="s">
        <v>5</v>
      </c>
      <c r="F160" s="224" t="s">
        <v>196</v>
      </c>
      <c r="H160" s="225">
        <v>180.51</v>
      </c>
      <c r="I160" s="12"/>
      <c r="L160" s="221"/>
      <c r="M160" s="226"/>
      <c r="N160" s="227"/>
      <c r="O160" s="227"/>
      <c r="P160" s="227"/>
      <c r="Q160" s="227"/>
      <c r="R160" s="227"/>
      <c r="S160" s="227"/>
      <c r="T160" s="228"/>
      <c r="AT160" s="223" t="s">
        <v>185</v>
      </c>
      <c r="AU160" s="223" t="s">
        <v>81</v>
      </c>
      <c r="AV160" s="222" t="s">
        <v>113</v>
      </c>
      <c r="AW160" s="222" t="s">
        <v>36</v>
      </c>
      <c r="AX160" s="222" t="s">
        <v>77</v>
      </c>
      <c r="AY160" s="223" t="s">
        <v>175</v>
      </c>
    </row>
    <row r="161" spans="2:65" s="109" customFormat="1" ht="25.5" customHeight="1">
      <c r="B161" s="110"/>
      <c r="C161" s="229" t="s">
        <v>279</v>
      </c>
      <c r="D161" s="229" t="s">
        <v>287</v>
      </c>
      <c r="E161" s="230" t="s">
        <v>288</v>
      </c>
      <c r="F161" s="231" t="s">
        <v>289</v>
      </c>
      <c r="G161" s="232" t="s">
        <v>290</v>
      </c>
      <c r="H161" s="233">
        <v>288.82</v>
      </c>
      <c r="I161" s="13"/>
      <c r="J161" s="234">
        <f>ROUND(I161*H161,2)</f>
        <v>0</v>
      </c>
      <c r="K161" s="231" t="s">
        <v>5</v>
      </c>
      <c r="L161" s="235"/>
      <c r="M161" s="236" t="s">
        <v>5</v>
      </c>
      <c r="N161" s="237" t="s">
        <v>44</v>
      </c>
      <c r="O161" s="11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99" t="s">
        <v>225</v>
      </c>
      <c r="AT161" s="99" t="s">
        <v>287</v>
      </c>
      <c r="AU161" s="99" t="s">
        <v>81</v>
      </c>
      <c r="AY161" s="99" t="s">
        <v>175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99" t="s">
        <v>77</v>
      </c>
      <c r="BK161" s="201">
        <f>ROUND(I161*H161,2)</f>
        <v>0</v>
      </c>
      <c r="BL161" s="99" t="s">
        <v>113</v>
      </c>
      <c r="BM161" s="99" t="s">
        <v>2177</v>
      </c>
    </row>
    <row r="162" spans="2:65" s="109" customFormat="1" ht="27">
      <c r="B162" s="110"/>
      <c r="D162" s="202" t="s">
        <v>183</v>
      </c>
      <c r="F162" s="203" t="s">
        <v>292</v>
      </c>
      <c r="I162" s="7"/>
      <c r="L162" s="110"/>
      <c r="M162" s="204"/>
      <c r="N162" s="111"/>
      <c r="O162" s="111"/>
      <c r="P162" s="111"/>
      <c r="Q162" s="111"/>
      <c r="R162" s="111"/>
      <c r="S162" s="111"/>
      <c r="T162" s="205"/>
      <c r="AT162" s="99" t="s">
        <v>183</v>
      </c>
      <c r="AU162" s="99" t="s">
        <v>81</v>
      </c>
    </row>
    <row r="163" spans="2:65" s="214" customFormat="1">
      <c r="B163" s="213"/>
      <c r="D163" s="202" t="s">
        <v>185</v>
      </c>
      <c r="E163" s="215" t="s">
        <v>5</v>
      </c>
      <c r="F163" s="216" t="s">
        <v>2178</v>
      </c>
      <c r="H163" s="217">
        <v>288.82</v>
      </c>
      <c r="I163" s="11"/>
      <c r="L163" s="213"/>
      <c r="M163" s="218"/>
      <c r="N163" s="219"/>
      <c r="O163" s="219"/>
      <c r="P163" s="219"/>
      <c r="Q163" s="219"/>
      <c r="R163" s="219"/>
      <c r="S163" s="219"/>
      <c r="T163" s="220"/>
      <c r="AT163" s="215" t="s">
        <v>185</v>
      </c>
      <c r="AU163" s="215" t="s">
        <v>81</v>
      </c>
      <c r="AV163" s="214" t="s">
        <v>81</v>
      </c>
      <c r="AW163" s="214" t="s">
        <v>36</v>
      </c>
      <c r="AX163" s="214" t="s">
        <v>77</v>
      </c>
      <c r="AY163" s="215" t="s">
        <v>175</v>
      </c>
    </row>
    <row r="164" spans="2:65" s="109" customFormat="1" ht="38.25" customHeight="1">
      <c r="B164" s="110"/>
      <c r="C164" s="191" t="s">
        <v>286</v>
      </c>
      <c r="D164" s="191" t="s">
        <v>177</v>
      </c>
      <c r="E164" s="192" t="s">
        <v>295</v>
      </c>
      <c r="F164" s="193" t="s">
        <v>296</v>
      </c>
      <c r="G164" s="194" t="s">
        <v>222</v>
      </c>
      <c r="H164" s="195">
        <v>114.57</v>
      </c>
      <c r="I164" s="9"/>
      <c r="J164" s="196">
        <f>ROUND(I164*H164,2)</f>
        <v>0</v>
      </c>
      <c r="K164" s="193" t="s">
        <v>5</v>
      </c>
      <c r="L164" s="110"/>
      <c r="M164" s="197" t="s">
        <v>5</v>
      </c>
      <c r="N164" s="198" t="s">
        <v>44</v>
      </c>
      <c r="O164" s="111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AR164" s="99" t="s">
        <v>113</v>
      </c>
      <c r="AT164" s="99" t="s">
        <v>177</v>
      </c>
      <c r="AU164" s="99" t="s">
        <v>81</v>
      </c>
      <c r="AY164" s="99" t="s">
        <v>175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99" t="s">
        <v>77</v>
      </c>
      <c r="BK164" s="201">
        <f>ROUND(I164*H164,2)</f>
        <v>0</v>
      </c>
      <c r="BL164" s="99" t="s">
        <v>113</v>
      </c>
      <c r="BM164" s="99" t="s">
        <v>2179</v>
      </c>
    </row>
    <row r="165" spans="2:65" s="109" customFormat="1" ht="38.25" customHeight="1">
      <c r="B165" s="110"/>
      <c r="C165" s="191" t="s">
        <v>294</v>
      </c>
      <c r="D165" s="191" t="s">
        <v>177</v>
      </c>
      <c r="E165" s="192" t="s">
        <v>299</v>
      </c>
      <c r="F165" s="193" t="s">
        <v>300</v>
      </c>
      <c r="G165" s="194" t="s">
        <v>222</v>
      </c>
      <c r="H165" s="195">
        <v>40.54</v>
      </c>
      <c r="I165" s="9"/>
      <c r="J165" s="196">
        <f>ROUND(I165*H165,2)</f>
        <v>0</v>
      </c>
      <c r="K165" s="193" t="s">
        <v>181</v>
      </c>
      <c r="L165" s="110"/>
      <c r="M165" s="197" t="s">
        <v>5</v>
      </c>
      <c r="N165" s="198" t="s">
        <v>44</v>
      </c>
      <c r="O165" s="11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99" t="s">
        <v>113</v>
      </c>
      <c r="AT165" s="99" t="s">
        <v>177</v>
      </c>
      <c r="AU165" s="99" t="s">
        <v>81</v>
      </c>
      <c r="AY165" s="99" t="s">
        <v>175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99" t="s">
        <v>77</v>
      </c>
      <c r="BK165" s="201">
        <f>ROUND(I165*H165,2)</f>
        <v>0</v>
      </c>
      <c r="BL165" s="99" t="s">
        <v>113</v>
      </c>
      <c r="BM165" s="99" t="s">
        <v>2180</v>
      </c>
    </row>
    <row r="166" spans="2:65" s="207" customFormat="1">
      <c r="B166" s="206"/>
      <c r="D166" s="202" t="s">
        <v>185</v>
      </c>
      <c r="E166" s="208" t="s">
        <v>5</v>
      </c>
      <c r="F166" s="209" t="s">
        <v>604</v>
      </c>
      <c r="H166" s="208" t="s">
        <v>5</v>
      </c>
      <c r="I166" s="10"/>
      <c r="L166" s="206"/>
      <c r="M166" s="210"/>
      <c r="N166" s="211"/>
      <c r="O166" s="211"/>
      <c r="P166" s="211"/>
      <c r="Q166" s="211"/>
      <c r="R166" s="211"/>
      <c r="S166" s="211"/>
      <c r="T166" s="212"/>
      <c r="AT166" s="208" t="s">
        <v>185</v>
      </c>
      <c r="AU166" s="208" t="s">
        <v>81</v>
      </c>
      <c r="AV166" s="207" t="s">
        <v>77</v>
      </c>
      <c r="AW166" s="207" t="s">
        <v>36</v>
      </c>
      <c r="AX166" s="207" t="s">
        <v>73</v>
      </c>
      <c r="AY166" s="208" t="s">
        <v>175</v>
      </c>
    </row>
    <row r="167" spans="2:65" s="207" customFormat="1">
      <c r="B167" s="206"/>
      <c r="D167" s="202" t="s">
        <v>185</v>
      </c>
      <c r="E167" s="208" t="s">
        <v>5</v>
      </c>
      <c r="F167" s="209" t="s">
        <v>230</v>
      </c>
      <c r="H167" s="208" t="s">
        <v>5</v>
      </c>
      <c r="I167" s="10"/>
      <c r="L167" s="206"/>
      <c r="M167" s="210"/>
      <c r="N167" s="211"/>
      <c r="O167" s="211"/>
      <c r="P167" s="211"/>
      <c r="Q167" s="211"/>
      <c r="R167" s="211"/>
      <c r="S167" s="211"/>
      <c r="T167" s="212"/>
      <c r="AT167" s="208" t="s">
        <v>185</v>
      </c>
      <c r="AU167" s="208" t="s">
        <v>81</v>
      </c>
      <c r="AV167" s="207" t="s">
        <v>77</v>
      </c>
      <c r="AW167" s="207" t="s">
        <v>36</v>
      </c>
      <c r="AX167" s="207" t="s">
        <v>73</v>
      </c>
      <c r="AY167" s="208" t="s">
        <v>175</v>
      </c>
    </row>
    <row r="168" spans="2:65" s="214" customFormat="1">
      <c r="B168" s="213"/>
      <c r="D168" s="202" t="s">
        <v>185</v>
      </c>
      <c r="E168" s="215" t="s">
        <v>5</v>
      </c>
      <c r="F168" s="216" t="s">
        <v>2181</v>
      </c>
      <c r="H168" s="217">
        <v>40.54</v>
      </c>
      <c r="I168" s="11"/>
      <c r="L168" s="213"/>
      <c r="M168" s="218"/>
      <c r="N168" s="219"/>
      <c r="O168" s="219"/>
      <c r="P168" s="219"/>
      <c r="Q168" s="219"/>
      <c r="R168" s="219"/>
      <c r="S168" s="219"/>
      <c r="T168" s="220"/>
      <c r="AT168" s="215" t="s">
        <v>185</v>
      </c>
      <c r="AU168" s="215" t="s">
        <v>81</v>
      </c>
      <c r="AV168" s="214" t="s">
        <v>81</v>
      </c>
      <c r="AW168" s="214" t="s">
        <v>36</v>
      </c>
      <c r="AX168" s="214" t="s">
        <v>77</v>
      </c>
      <c r="AY168" s="215" t="s">
        <v>175</v>
      </c>
    </row>
    <row r="169" spans="2:65" s="109" customFormat="1" ht="16.5" customHeight="1">
      <c r="B169" s="110"/>
      <c r="C169" s="229" t="s">
        <v>298</v>
      </c>
      <c r="D169" s="229" t="s">
        <v>287</v>
      </c>
      <c r="E169" s="230" t="s">
        <v>306</v>
      </c>
      <c r="F169" s="231" t="s">
        <v>307</v>
      </c>
      <c r="G169" s="232" t="s">
        <v>290</v>
      </c>
      <c r="H169" s="233">
        <v>81.08</v>
      </c>
      <c r="I169" s="13"/>
      <c r="J169" s="234">
        <f>ROUND(I169*H169,2)</f>
        <v>0</v>
      </c>
      <c r="K169" s="231" t="s">
        <v>200</v>
      </c>
      <c r="L169" s="235"/>
      <c r="M169" s="236" t="s">
        <v>5</v>
      </c>
      <c r="N169" s="237" t="s">
        <v>44</v>
      </c>
      <c r="O169" s="11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99" t="s">
        <v>225</v>
      </c>
      <c r="AT169" s="99" t="s">
        <v>287</v>
      </c>
      <c r="AU169" s="99" t="s">
        <v>81</v>
      </c>
      <c r="AY169" s="99" t="s">
        <v>175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99" t="s">
        <v>77</v>
      </c>
      <c r="BK169" s="201">
        <f>ROUND(I169*H169,2)</f>
        <v>0</v>
      </c>
      <c r="BL169" s="99" t="s">
        <v>113</v>
      </c>
      <c r="BM169" s="99" t="s">
        <v>2182</v>
      </c>
    </row>
    <row r="170" spans="2:65" s="109" customFormat="1" ht="27">
      <c r="B170" s="110"/>
      <c r="D170" s="202" t="s">
        <v>183</v>
      </c>
      <c r="F170" s="203" t="s">
        <v>292</v>
      </c>
      <c r="I170" s="7"/>
      <c r="L170" s="110"/>
      <c r="M170" s="204"/>
      <c r="N170" s="111"/>
      <c r="O170" s="111"/>
      <c r="P170" s="111"/>
      <c r="Q170" s="111"/>
      <c r="R170" s="111"/>
      <c r="S170" s="111"/>
      <c r="T170" s="205"/>
      <c r="AT170" s="99" t="s">
        <v>183</v>
      </c>
      <c r="AU170" s="99" t="s">
        <v>81</v>
      </c>
    </row>
    <row r="171" spans="2:65" s="214" customFormat="1">
      <c r="B171" s="213"/>
      <c r="D171" s="202" t="s">
        <v>185</v>
      </c>
      <c r="F171" s="216" t="s">
        <v>2183</v>
      </c>
      <c r="H171" s="217">
        <v>81.08</v>
      </c>
      <c r="I171" s="11"/>
      <c r="L171" s="213"/>
      <c r="M171" s="218"/>
      <c r="N171" s="219"/>
      <c r="O171" s="219"/>
      <c r="P171" s="219"/>
      <c r="Q171" s="219"/>
      <c r="R171" s="219"/>
      <c r="S171" s="219"/>
      <c r="T171" s="220"/>
      <c r="AT171" s="215" t="s">
        <v>185</v>
      </c>
      <c r="AU171" s="215" t="s">
        <v>81</v>
      </c>
      <c r="AV171" s="214" t="s">
        <v>81</v>
      </c>
      <c r="AW171" s="214" t="s">
        <v>6</v>
      </c>
      <c r="AX171" s="214" t="s">
        <v>77</v>
      </c>
      <c r="AY171" s="215" t="s">
        <v>175</v>
      </c>
    </row>
    <row r="172" spans="2:65" s="179" customFormat="1" ht="29.85" customHeight="1">
      <c r="B172" s="178"/>
      <c r="D172" s="180" t="s">
        <v>72</v>
      </c>
      <c r="E172" s="189" t="s">
        <v>81</v>
      </c>
      <c r="F172" s="189" t="s">
        <v>310</v>
      </c>
      <c r="I172" s="8"/>
      <c r="J172" s="190">
        <f>BK172</f>
        <v>0</v>
      </c>
      <c r="L172" s="178"/>
      <c r="M172" s="183"/>
      <c r="N172" s="184"/>
      <c r="O172" s="184"/>
      <c r="P172" s="185">
        <f>SUM(P173:P177)</f>
        <v>0</v>
      </c>
      <c r="Q172" s="184"/>
      <c r="R172" s="185">
        <f>SUM(R173:R177)</f>
        <v>0.11155859999999999</v>
      </c>
      <c r="S172" s="184"/>
      <c r="T172" s="186">
        <f>SUM(T173:T177)</f>
        <v>0</v>
      </c>
      <c r="AR172" s="180" t="s">
        <v>77</v>
      </c>
      <c r="AT172" s="187" t="s">
        <v>72</v>
      </c>
      <c r="AU172" s="187" t="s">
        <v>77</v>
      </c>
      <c r="AY172" s="180" t="s">
        <v>175</v>
      </c>
      <c r="BK172" s="188">
        <f>SUM(BK173:BK177)</f>
        <v>0</v>
      </c>
    </row>
    <row r="173" spans="2:65" s="109" customFormat="1" ht="25.5" customHeight="1">
      <c r="B173" s="110"/>
      <c r="C173" s="191" t="s">
        <v>305</v>
      </c>
      <c r="D173" s="191" t="s">
        <v>177</v>
      </c>
      <c r="E173" s="192" t="s">
        <v>311</v>
      </c>
      <c r="F173" s="193" t="s">
        <v>312</v>
      </c>
      <c r="G173" s="194" t="s">
        <v>222</v>
      </c>
      <c r="H173" s="195">
        <v>22.158999999999999</v>
      </c>
      <c r="I173" s="9"/>
      <c r="J173" s="196">
        <f>ROUND(I173*H173,2)</f>
        <v>0</v>
      </c>
      <c r="K173" s="193" t="s">
        <v>181</v>
      </c>
      <c r="L173" s="110"/>
      <c r="M173" s="197" t="s">
        <v>5</v>
      </c>
      <c r="N173" s="198" t="s">
        <v>44</v>
      </c>
      <c r="O173" s="11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99" t="s">
        <v>113</v>
      </c>
      <c r="AT173" s="99" t="s">
        <v>177</v>
      </c>
      <c r="AU173" s="99" t="s">
        <v>81</v>
      </c>
      <c r="AY173" s="99" t="s">
        <v>175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99" t="s">
        <v>77</v>
      </c>
      <c r="BK173" s="201">
        <f>ROUND(I173*H173,2)</f>
        <v>0</v>
      </c>
      <c r="BL173" s="99" t="s">
        <v>113</v>
      </c>
      <c r="BM173" s="99" t="s">
        <v>2184</v>
      </c>
    </row>
    <row r="174" spans="2:65" s="207" customFormat="1">
      <c r="B174" s="206"/>
      <c r="D174" s="202" t="s">
        <v>185</v>
      </c>
      <c r="E174" s="208" t="s">
        <v>5</v>
      </c>
      <c r="F174" s="209" t="s">
        <v>604</v>
      </c>
      <c r="H174" s="208" t="s">
        <v>5</v>
      </c>
      <c r="I174" s="10"/>
      <c r="L174" s="206"/>
      <c r="M174" s="210"/>
      <c r="N174" s="211"/>
      <c r="O174" s="211"/>
      <c r="P174" s="211"/>
      <c r="Q174" s="211"/>
      <c r="R174" s="211"/>
      <c r="S174" s="211"/>
      <c r="T174" s="212"/>
      <c r="AT174" s="208" t="s">
        <v>185</v>
      </c>
      <c r="AU174" s="208" t="s">
        <v>81</v>
      </c>
      <c r="AV174" s="207" t="s">
        <v>77</v>
      </c>
      <c r="AW174" s="207" t="s">
        <v>36</v>
      </c>
      <c r="AX174" s="207" t="s">
        <v>73</v>
      </c>
      <c r="AY174" s="208" t="s">
        <v>175</v>
      </c>
    </row>
    <row r="175" spans="2:65" s="214" customFormat="1">
      <c r="B175" s="213"/>
      <c r="D175" s="202" t="s">
        <v>185</v>
      </c>
      <c r="E175" s="215" t="s">
        <v>5</v>
      </c>
      <c r="F175" s="216" t="s">
        <v>2159</v>
      </c>
      <c r="H175" s="217">
        <v>22.158999999999999</v>
      </c>
      <c r="I175" s="11"/>
      <c r="L175" s="213"/>
      <c r="M175" s="218"/>
      <c r="N175" s="219"/>
      <c r="O175" s="219"/>
      <c r="P175" s="219"/>
      <c r="Q175" s="219"/>
      <c r="R175" s="219"/>
      <c r="S175" s="219"/>
      <c r="T175" s="220"/>
      <c r="AT175" s="215" t="s">
        <v>185</v>
      </c>
      <c r="AU175" s="215" t="s">
        <v>81</v>
      </c>
      <c r="AV175" s="214" t="s">
        <v>81</v>
      </c>
      <c r="AW175" s="214" t="s">
        <v>36</v>
      </c>
      <c r="AX175" s="214" t="s">
        <v>77</v>
      </c>
      <c r="AY175" s="215" t="s">
        <v>175</v>
      </c>
    </row>
    <row r="176" spans="2:65" s="109" customFormat="1" ht="16.5" customHeight="1">
      <c r="B176" s="110"/>
      <c r="C176" s="191" t="s">
        <v>10</v>
      </c>
      <c r="D176" s="191" t="s">
        <v>177</v>
      </c>
      <c r="E176" s="192" t="s">
        <v>315</v>
      </c>
      <c r="F176" s="193" t="s">
        <v>316</v>
      </c>
      <c r="G176" s="194" t="s">
        <v>199</v>
      </c>
      <c r="H176" s="195">
        <v>152.82</v>
      </c>
      <c r="I176" s="9"/>
      <c r="J176" s="196">
        <f>ROUND(I176*H176,2)</f>
        <v>0</v>
      </c>
      <c r="K176" s="193" t="s">
        <v>181</v>
      </c>
      <c r="L176" s="110"/>
      <c r="M176" s="197" t="s">
        <v>5</v>
      </c>
      <c r="N176" s="198" t="s">
        <v>44</v>
      </c>
      <c r="O176" s="111"/>
      <c r="P176" s="199">
        <f>O176*H176</f>
        <v>0</v>
      </c>
      <c r="Q176" s="199">
        <v>7.2999999999999996E-4</v>
      </c>
      <c r="R176" s="199">
        <f>Q176*H176</f>
        <v>0.11155859999999999</v>
      </c>
      <c r="S176" s="199">
        <v>0</v>
      </c>
      <c r="T176" s="200">
        <f>S176*H176</f>
        <v>0</v>
      </c>
      <c r="AR176" s="99" t="s">
        <v>113</v>
      </c>
      <c r="AT176" s="99" t="s">
        <v>177</v>
      </c>
      <c r="AU176" s="99" t="s">
        <v>81</v>
      </c>
      <c r="AY176" s="99" t="s">
        <v>175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99" t="s">
        <v>77</v>
      </c>
      <c r="BK176" s="201">
        <f>ROUND(I176*H176,2)</f>
        <v>0</v>
      </c>
      <c r="BL176" s="99" t="s">
        <v>113</v>
      </c>
      <c r="BM176" s="99" t="s">
        <v>2185</v>
      </c>
    </row>
    <row r="177" spans="2:65" s="214" customFormat="1">
      <c r="B177" s="213"/>
      <c r="D177" s="202" t="s">
        <v>185</v>
      </c>
      <c r="E177" s="215" t="s">
        <v>5</v>
      </c>
      <c r="F177" s="216" t="s">
        <v>2186</v>
      </c>
      <c r="H177" s="217">
        <v>152.82</v>
      </c>
      <c r="I177" s="11"/>
      <c r="L177" s="213"/>
      <c r="M177" s="218"/>
      <c r="N177" s="219"/>
      <c r="O177" s="219"/>
      <c r="P177" s="219"/>
      <c r="Q177" s="219"/>
      <c r="R177" s="219"/>
      <c r="S177" s="219"/>
      <c r="T177" s="220"/>
      <c r="AT177" s="215" t="s">
        <v>185</v>
      </c>
      <c r="AU177" s="215" t="s">
        <v>81</v>
      </c>
      <c r="AV177" s="214" t="s">
        <v>81</v>
      </c>
      <c r="AW177" s="214" t="s">
        <v>36</v>
      </c>
      <c r="AX177" s="214" t="s">
        <v>77</v>
      </c>
      <c r="AY177" s="215" t="s">
        <v>175</v>
      </c>
    </row>
    <row r="178" spans="2:65" s="179" customFormat="1" ht="29.85" customHeight="1">
      <c r="B178" s="178"/>
      <c r="D178" s="180" t="s">
        <v>72</v>
      </c>
      <c r="E178" s="189" t="s">
        <v>113</v>
      </c>
      <c r="F178" s="189" t="s">
        <v>332</v>
      </c>
      <c r="I178" s="8"/>
      <c r="J178" s="190">
        <f>BK178</f>
        <v>0</v>
      </c>
      <c r="L178" s="178"/>
      <c r="M178" s="183"/>
      <c r="N178" s="184"/>
      <c r="O178" s="184"/>
      <c r="P178" s="185">
        <f>SUM(P179:P194)</f>
        <v>0</v>
      </c>
      <c r="Q178" s="184"/>
      <c r="R178" s="185">
        <f>SUM(R179:R194)</f>
        <v>6.1200000000000004E-2</v>
      </c>
      <c r="S178" s="184"/>
      <c r="T178" s="186">
        <f>SUM(T179:T194)</f>
        <v>0</v>
      </c>
      <c r="AR178" s="180" t="s">
        <v>77</v>
      </c>
      <c r="AT178" s="187" t="s">
        <v>72</v>
      </c>
      <c r="AU178" s="187" t="s">
        <v>77</v>
      </c>
      <c r="AY178" s="180" t="s">
        <v>175</v>
      </c>
      <c r="BK178" s="188">
        <f>SUM(BK179:BK194)</f>
        <v>0</v>
      </c>
    </row>
    <row r="179" spans="2:65" s="109" customFormat="1" ht="25.5" customHeight="1">
      <c r="B179" s="110"/>
      <c r="C179" s="191" t="s">
        <v>314</v>
      </c>
      <c r="D179" s="191" t="s">
        <v>177</v>
      </c>
      <c r="E179" s="192" t="s">
        <v>2187</v>
      </c>
      <c r="F179" s="193" t="s">
        <v>2673</v>
      </c>
      <c r="G179" s="194" t="s">
        <v>222</v>
      </c>
      <c r="H179" s="195">
        <v>0.5</v>
      </c>
      <c r="I179" s="9"/>
      <c r="J179" s="196">
        <f>ROUND(I179*H179,2)</f>
        <v>0</v>
      </c>
      <c r="K179" s="193" t="s">
        <v>200</v>
      </c>
      <c r="L179" s="110"/>
      <c r="M179" s="197" t="s">
        <v>5</v>
      </c>
      <c r="N179" s="198" t="s">
        <v>44</v>
      </c>
      <c r="O179" s="111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AR179" s="99" t="s">
        <v>113</v>
      </c>
      <c r="AT179" s="99" t="s">
        <v>177</v>
      </c>
      <c r="AU179" s="99" t="s">
        <v>81</v>
      </c>
      <c r="AY179" s="99" t="s">
        <v>175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99" t="s">
        <v>77</v>
      </c>
      <c r="BK179" s="201">
        <f>ROUND(I179*H179,2)</f>
        <v>0</v>
      </c>
      <c r="BL179" s="99" t="s">
        <v>113</v>
      </c>
      <c r="BM179" s="99" t="s">
        <v>2188</v>
      </c>
    </row>
    <row r="180" spans="2:65" s="207" customFormat="1">
      <c r="B180" s="206"/>
      <c r="D180" s="202" t="s">
        <v>185</v>
      </c>
      <c r="E180" s="208" t="s">
        <v>5</v>
      </c>
      <c r="F180" s="209" t="s">
        <v>2189</v>
      </c>
      <c r="H180" s="208" t="s">
        <v>5</v>
      </c>
      <c r="I180" s="10"/>
      <c r="L180" s="206"/>
      <c r="M180" s="210"/>
      <c r="N180" s="211"/>
      <c r="O180" s="211"/>
      <c r="P180" s="211"/>
      <c r="Q180" s="211"/>
      <c r="R180" s="211"/>
      <c r="S180" s="211"/>
      <c r="T180" s="212"/>
      <c r="AT180" s="208" t="s">
        <v>185</v>
      </c>
      <c r="AU180" s="208" t="s">
        <v>81</v>
      </c>
      <c r="AV180" s="207" t="s">
        <v>77</v>
      </c>
      <c r="AW180" s="207" t="s">
        <v>36</v>
      </c>
      <c r="AX180" s="207" t="s">
        <v>73</v>
      </c>
      <c r="AY180" s="208" t="s">
        <v>175</v>
      </c>
    </row>
    <row r="181" spans="2:65" s="214" customFormat="1">
      <c r="B181" s="213"/>
      <c r="D181" s="202" t="s">
        <v>185</v>
      </c>
      <c r="E181" s="215" t="s">
        <v>5</v>
      </c>
      <c r="F181" s="216" t="s">
        <v>2190</v>
      </c>
      <c r="H181" s="217">
        <v>0.5</v>
      </c>
      <c r="I181" s="11"/>
      <c r="L181" s="213"/>
      <c r="M181" s="218"/>
      <c r="N181" s="219"/>
      <c r="O181" s="219"/>
      <c r="P181" s="219"/>
      <c r="Q181" s="219"/>
      <c r="R181" s="219"/>
      <c r="S181" s="219"/>
      <c r="T181" s="220"/>
      <c r="AT181" s="215" t="s">
        <v>185</v>
      </c>
      <c r="AU181" s="215" t="s">
        <v>81</v>
      </c>
      <c r="AV181" s="214" t="s">
        <v>81</v>
      </c>
      <c r="AW181" s="214" t="s">
        <v>36</v>
      </c>
      <c r="AX181" s="214" t="s">
        <v>77</v>
      </c>
      <c r="AY181" s="215" t="s">
        <v>175</v>
      </c>
    </row>
    <row r="182" spans="2:65" s="109" customFormat="1" ht="25.5" customHeight="1">
      <c r="B182" s="110"/>
      <c r="C182" s="191" t="s">
        <v>320</v>
      </c>
      <c r="D182" s="191" t="s">
        <v>177</v>
      </c>
      <c r="E182" s="192" t="s">
        <v>334</v>
      </c>
      <c r="F182" s="193" t="s">
        <v>2632</v>
      </c>
      <c r="G182" s="194" t="s">
        <v>222</v>
      </c>
      <c r="H182" s="195">
        <v>25.22</v>
      </c>
      <c r="I182" s="9"/>
      <c r="J182" s="196">
        <f>ROUND(I182*H182,2)</f>
        <v>0</v>
      </c>
      <c r="K182" s="193" t="s">
        <v>200</v>
      </c>
      <c r="L182" s="110"/>
      <c r="M182" s="197" t="s">
        <v>5</v>
      </c>
      <c r="N182" s="198" t="s">
        <v>44</v>
      </c>
      <c r="O182" s="111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99" t="s">
        <v>113</v>
      </c>
      <c r="AT182" s="99" t="s">
        <v>177</v>
      </c>
      <c r="AU182" s="99" t="s">
        <v>81</v>
      </c>
      <c r="AY182" s="99" t="s">
        <v>175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99" t="s">
        <v>77</v>
      </c>
      <c r="BK182" s="201">
        <f>ROUND(I182*H182,2)</f>
        <v>0</v>
      </c>
      <c r="BL182" s="99" t="s">
        <v>113</v>
      </c>
      <c r="BM182" s="99" t="s">
        <v>2191</v>
      </c>
    </row>
    <row r="183" spans="2:65" s="207" customFormat="1">
      <c r="B183" s="206"/>
      <c r="D183" s="202" t="s">
        <v>185</v>
      </c>
      <c r="E183" s="208" t="s">
        <v>5</v>
      </c>
      <c r="F183" s="209" t="s">
        <v>604</v>
      </c>
      <c r="H183" s="208" t="s">
        <v>5</v>
      </c>
      <c r="I183" s="10"/>
      <c r="L183" s="206"/>
      <c r="M183" s="210"/>
      <c r="N183" s="211"/>
      <c r="O183" s="211"/>
      <c r="P183" s="211"/>
      <c r="Q183" s="211"/>
      <c r="R183" s="211"/>
      <c r="S183" s="211"/>
      <c r="T183" s="212"/>
      <c r="AT183" s="208" t="s">
        <v>185</v>
      </c>
      <c r="AU183" s="208" t="s">
        <v>81</v>
      </c>
      <c r="AV183" s="207" t="s">
        <v>77</v>
      </c>
      <c r="AW183" s="207" t="s">
        <v>36</v>
      </c>
      <c r="AX183" s="207" t="s">
        <v>73</v>
      </c>
      <c r="AY183" s="208" t="s">
        <v>175</v>
      </c>
    </row>
    <row r="184" spans="2:65" s="207" customFormat="1">
      <c r="B184" s="206"/>
      <c r="D184" s="202" t="s">
        <v>185</v>
      </c>
      <c r="E184" s="208" t="s">
        <v>5</v>
      </c>
      <c r="F184" s="209" t="s">
        <v>230</v>
      </c>
      <c r="H184" s="208" t="s">
        <v>5</v>
      </c>
      <c r="I184" s="10"/>
      <c r="L184" s="206"/>
      <c r="M184" s="210"/>
      <c r="N184" s="211"/>
      <c r="O184" s="211"/>
      <c r="P184" s="211"/>
      <c r="Q184" s="211"/>
      <c r="R184" s="211"/>
      <c r="S184" s="211"/>
      <c r="T184" s="212"/>
      <c r="AT184" s="208" t="s">
        <v>185</v>
      </c>
      <c r="AU184" s="208" t="s">
        <v>81</v>
      </c>
      <c r="AV184" s="207" t="s">
        <v>77</v>
      </c>
      <c r="AW184" s="207" t="s">
        <v>36</v>
      </c>
      <c r="AX184" s="207" t="s">
        <v>73</v>
      </c>
      <c r="AY184" s="208" t="s">
        <v>175</v>
      </c>
    </row>
    <row r="185" spans="2:65" s="214" customFormat="1">
      <c r="B185" s="213"/>
      <c r="D185" s="202" t="s">
        <v>185</v>
      </c>
      <c r="E185" s="215" t="s">
        <v>5</v>
      </c>
      <c r="F185" s="216" t="s">
        <v>2192</v>
      </c>
      <c r="H185" s="217">
        <v>25.22</v>
      </c>
      <c r="I185" s="11"/>
      <c r="L185" s="213"/>
      <c r="M185" s="218"/>
      <c r="N185" s="219"/>
      <c r="O185" s="219"/>
      <c r="P185" s="219"/>
      <c r="Q185" s="219"/>
      <c r="R185" s="219"/>
      <c r="S185" s="219"/>
      <c r="T185" s="220"/>
      <c r="AT185" s="215" t="s">
        <v>185</v>
      </c>
      <c r="AU185" s="215" t="s">
        <v>81</v>
      </c>
      <c r="AV185" s="214" t="s">
        <v>81</v>
      </c>
      <c r="AW185" s="214" t="s">
        <v>36</v>
      </c>
      <c r="AX185" s="214" t="s">
        <v>77</v>
      </c>
      <c r="AY185" s="215" t="s">
        <v>175</v>
      </c>
    </row>
    <row r="186" spans="2:65" s="109" customFormat="1" ht="25.5" customHeight="1">
      <c r="B186" s="110"/>
      <c r="C186" s="191" t="s">
        <v>328</v>
      </c>
      <c r="D186" s="191" t="s">
        <v>177</v>
      </c>
      <c r="E186" s="192" t="s">
        <v>947</v>
      </c>
      <c r="F186" s="193" t="s">
        <v>948</v>
      </c>
      <c r="G186" s="194" t="s">
        <v>341</v>
      </c>
      <c r="H186" s="195">
        <v>8</v>
      </c>
      <c r="I186" s="9"/>
      <c r="J186" s="196">
        <f>ROUND(I186*H186,2)</f>
        <v>0</v>
      </c>
      <c r="K186" s="193" t="s">
        <v>200</v>
      </c>
      <c r="L186" s="110"/>
      <c r="M186" s="197" t="s">
        <v>5</v>
      </c>
      <c r="N186" s="198" t="s">
        <v>44</v>
      </c>
      <c r="O186" s="111"/>
      <c r="P186" s="199">
        <f>O186*H186</f>
        <v>0</v>
      </c>
      <c r="Q186" s="199">
        <v>1.65E-3</v>
      </c>
      <c r="R186" s="199">
        <f>Q186*H186</f>
        <v>1.32E-2</v>
      </c>
      <c r="S186" s="199">
        <v>0</v>
      </c>
      <c r="T186" s="200">
        <f>S186*H186</f>
        <v>0</v>
      </c>
      <c r="AR186" s="99" t="s">
        <v>113</v>
      </c>
      <c r="AT186" s="99" t="s">
        <v>177</v>
      </c>
      <c r="AU186" s="99" t="s">
        <v>81</v>
      </c>
      <c r="AY186" s="99" t="s">
        <v>175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99" t="s">
        <v>77</v>
      </c>
      <c r="BK186" s="201">
        <f>ROUND(I186*H186,2)</f>
        <v>0</v>
      </c>
      <c r="BL186" s="99" t="s">
        <v>113</v>
      </c>
      <c r="BM186" s="99" t="s">
        <v>2193</v>
      </c>
    </row>
    <row r="187" spans="2:65" s="214" customFormat="1">
      <c r="B187" s="213"/>
      <c r="D187" s="202" t="s">
        <v>185</v>
      </c>
      <c r="E187" s="215" t="s">
        <v>5</v>
      </c>
      <c r="F187" s="216" t="s">
        <v>225</v>
      </c>
      <c r="H187" s="217">
        <v>8</v>
      </c>
      <c r="I187" s="11"/>
      <c r="L187" s="213"/>
      <c r="M187" s="218"/>
      <c r="N187" s="219"/>
      <c r="O187" s="219"/>
      <c r="P187" s="219"/>
      <c r="Q187" s="219"/>
      <c r="R187" s="219"/>
      <c r="S187" s="219"/>
      <c r="T187" s="220"/>
      <c r="AT187" s="215" t="s">
        <v>185</v>
      </c>
      <c r="AU187" s="215" t="s">
        <v>81</v>
      </c>
      <c r="AV187" s="214" t="s">
        <v>81</v>
      </c>
      <c r="AW187" s="214" t="s">
        <v>36</v>
      </c>
      <c r="AX187" s="214" t="s">
        <v>77</v>
      </c>
      <c r="AY187" s="215" t="s">
        <v>175</v>
      </c>
    </row>
    <row r="188" spans="2:65" s="109" customFormat="1" ht="16.5" customHeight="1">
      <c r="B188" s="110"/>
      <c r="C188" s="229" t="s">
        <v>333</v>
      </c>
      <c r="D188" s="229" t="s">
        <v>287</v>
      </c>
      <c r="E188" s="230" t="s">
        <v>950</v>
      </c>
      <c r="F188" s="231" t="s">
        <v>951</v>
      </c>
      <c r="G188" s="232" t="s">
        <v>341</v>
      </c>
      <c r="H188" s="233">
        <v>8</v>
      </c>
      <c r="I188" s="13"/>
      <c r="J188" s="234">
        <f>ROUND(I188*H188,2)</f>
        <v>0</v>
      </c>
      <c r="K188" s="231" t="s">
        <v>5</v>
      </c>
      <c r="L188" s="235"/>
      <c r="M188" s="236" t="s">
        <v>5</v>
      </c>
      <c r="N188" s="237" t="s">
        <v>44</v>
      </c>
      <c r="O188" s="111"/>
      <c r="P188" s="199">
        <f>O188*H188</f>
        <v>0</v>
      </c>
      <c r="Q188" s="199">
        <v>6.0000000000000001E-3</v>
      </c>
      <c r="R188" s="199">
        <f>Q188*H188</f>
        <v>4.8000000000000001E-2</v>
      </c>
      <c r="S188" s="199">
        <v>0</v>
      </c>
      <c r="T188" s="200">
        <f>S188*H188</f>
        <v>0</v>
      </c>
      <c r="AR188" s="99" t="s">
        <v>225</v>
      </c>
      <c r="AT188" s="99" t="s">
        <v>287</v>
      </c>
      <c r="AU188" s="99" t="s">
        <v>81</v>
      </c>
      <c r="AY188" s="99" t="s">
        <v>175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99" t="s">
        <v>77</v>
      </c>
      <c r="BK188" s="201">
        <f>ROUND(I188*H188,2)</f>
        <v>0</v>
      </c>
      <c r="BL188" s="99" t="s">
        <v>113</v>
      </c>
      <c r="BM188" s="99" t="s">
        <v>2194</v>
      </c>
    </row>
    <row r="189" spans="2:65" s="109" customFormat="1" ht="25.5" customHeight="1">
      <c r="B189" s="110"/>
      <c r="C189" s="191" t="s">
        <v>338</v>
      </c>
      <c r="D189" s="191" t="s">
        <v>177</v>
      </c>
      <c r="E189" s="192" t="s">
        <v>617</v>
      </c>
      <c r="F189" s="193" t="s">
        <v>618</v>
      </c>
      <c r="G189" s="194" t="s">
        <v>222</v>
      </c>
      <c r="H189" s="195">
        <v>0.42099999999999999</v>
      </c>
      <c r="I189" s="9"/>
      <c r="J189" s="196">
        <f>ROUND(I189*H189,2)</f>
        <v>0</v>
      </c>
      <c r="K189" s="193" t="s">
        <v>200</v>
      </c>
      <c r="L189" s="110"/>
      <c r="M189" s="197" t="s">
        <v>5</v>
      </c>
      <c r="N189" s="198" t="s">
        <v>44</v>
      </c>
      <c r="O189" s="11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AR189" s="99" t="s">
        <v>113</v>
      </c>
      <c r="AT189" s="99" t="s">
        <v>177</v>
      </c>
      <c r="AU189" s="99" t="s">
        <v>81</v>
      </c>
      <c r="AY189" s="99" t="s">
        <v>175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99" t="s">
        <v>77</v>
      </c>
      <c r="BK189" s="201">
        <f>ROUND(I189*H189,2)</f>
        <v>0</v>
      </c>
      <c r="BL189" s="99" t="s">
        <v>113</v>
      </c>
      <c r="BM189" s="99" t="s">
        <v>2195</v>
      </c>
    </row>
    <row r="190" spans="2:65" s="207" customFormat="1">
      <c r="B190" s="206"/>
      <c r="D190" s="202" t="s">
        <v>185</v>
      </c>
      <c r="E190" s="208" t="s">
        <v>5</v>
      </c>
      <c r="F190" s="209" t="s">
        <v>2196</v>
      </c>
      <c r="H190" s="208" t="s">
        <v>5</v>
      </c>
      <c r="I190" s="10"/>
      <c r="L190" s="206"/>
      <c r="M190" s="210"/>
      <c r="N190" s="211"/>
      <c r="O190" s="211"/>
      <c r="P190" s="211"/>
      <c r="Q190" s="211"/>
      <c r="R190" s="211"/>
      <c r="S190" s="211"/>
      <c r="T190" s="212"/>
      <c r="AT190" s="208" t="s">
        <v>185</v>
      </c>
      <c r="AU190" s="208" t="s">
        <v>81</v>
      </c>
      <c r="AV190" s="207" t="s">
        <v>77</v>
      </c>
      <c r="AW190" s="207" t="s">
        <v>36</v>
      </c>
      <c r="AX190" s="207" t="s">
        <v>73</v>
      </c>
      <c r="AY190" s="208" t="s">
        <v>175</v>
      </c>
    </row>
    <row r="191" spans="2:65" s="214" customFormat="1">
      <c r="B191" s="213"/>
      <c r="D191" s="202" t="s">
        <v>185</v>
      </c>
      <c r="E191" s="215" t="s">
        <v>5</v>
      </c>
      <c r="F191" s="216" t="s">
        <v>2197</v>
      </c>
      <c r="H191" s="217">
        <v>0.2</v>
      </c>
      <c r="I191" s="11"/>
      <c r="L191" s="213"/>
      <c r="M191" s="218"/>
      <c r="N191" s="219"/>
      <c r="O191" s="219"/>
      <c r="P191" s="219"/>
      <c r="Q191" s="219"/>
      <c r="R191" s="219"/>
      <c r="S191" s="219"/>
      <c r="T191" s="220"/>
      <c r="AT191" s="215" t="s">
        <v>185</v>
      </c>
      <c r="AU191" s="215" t="s">
        <v>81</v>
      </c>
      <c r="AV191" s="214" t="s">
        <v>81</v>
      </c>
      <c r="AW191" s="214" t="s">
        <v>36</v>
      </c>
      <c r="AX191" s="214" t="s">
        <v>73</v>
      </c>
      <c r="AY191" s="215" t="s">
        <v>175</v>
      </c>
    </row>
    <row r="192" spans="2:65" s="214" customFormat="1">
      <c r="B192" s="213"/>
      <c r="D192" s="202" t="s">
        <v>185</v>
      </c>
      <c r="E192" s="215" t="s">
        <v>5</v>
      </c>
      <c r="F192" s="216" t="s">
        <v>1547</v>
      </c>
      <c r="H192" s="217">
        <v>2.3E-2</v>
      </c>
      <c r="I192" s="11"/>
      <c r="L192" s="213"/>
      <c r="M192" s="218"/>
      <c r="N192" s="219"/>
      <c r="O192" s="219"/>
      <c r="P192" s="219"/>
      <c r="Q192" s="219"/>
      <c r="R192" s="219"/>
      <c r="S192" s="219"/>
      <c r="T192" s="220"/>
      <c r="AT192" s="215" t="s">
        <v>185</v>
      </c>
      <c r="AU192" s="215" t="s">
        <v>81</v>
      </c>
      <c r="AV192" s="214" t="s">
        <v>81</v>
      </c>
      <c r="AW192" s="214" t="s">
        <v>36</v>
      </c>
      <c r="AX192" s="214" t="s">
        <v>73</v>
      </c>
      <c r="AY192" s="215" t="s">
        <v>175</v>
      </c>
    </row>
    <row r="193" spans="2:65" s="214" customFormat="1">
      <c r="B193" s="213"/>
      <c r="D193" s="202" t="s">
        <v>185</v>
      </c>
      <c r="E193" s="215" t="s">
        <v>5</v>
      </c>
      <c r="F193" s="216" t="s">
        <v>1548</v>
      </c>
      <c r="H193" s="217">
        <v>0.19800000000000001</v>
      </c>
      <c r="I193" s="11"/>
      <c r="L193" s="213"/>
      <c r="M193" s="218"/>
      <c r="N193" s="219"/>
      <c r="O193" s="219"/>
      <c r="P193" s="219"/>
      <c r="Q193" s="219"/>
      <c r="R193" s="219"/>
      <c r="S193" s="219"/>
      <c r="T193" s="220"/>
      <c r="AT193" s="215" t="s">
        <v>185</v>
      </c>
      <c r="AU193" s="215" t="s">
        <v>81</v>
      </c>
      <c r="AV193" s="214" t="s">
        <v>81</v>
      </c>
      <c r="AW193" s="214" t="s">
        <v>36</v>
      </c>
      <c r="AX193" s="214" t="s">
        <v>73</v>
      </c>
      <c r="AY193" s="215" t="s">
        <v>175</v>
      </c>
    </row>
    <row r="194" spans="2:65" s="222" customFormat="1">
      <c r="B194" s="221"/>
      <c r="D194" s="202" t="s">
        <v>185</v>
      </c>
      <c r="E194" s="223" t="s">
        <v>5</v>
      </c>
      <c r="F194" s="224" t="s">
        <v>196</v>
      </c>
      <c r="H194" s="225">
        <v>0.42099999999999999</v>
      </c>
      <c r="I194" s="12"/>
      <c r="L194" s="221"/>
      <c r="M194" s="226"/>
      <c r="N194" s="227"/>
      <c r="O194" s="227"/>
      <c r="P194" s="227"/>
      <c r="Q194" s="227"/>
      <c r="R194" s="227"/>
      <c r="S194" s="227"/>
      <c r="T194" s="228"/>
      <c r="AT194" s="223" t="s">
        <v>185</v>
      </c>
      <c r="AU194" s="223" t="s">
        <v>81</v>
      </c>
      <c r="AV194" s="222" t="s">
        <v>113</v>
      </c>
      <c r="AW194" s="222" t="s">
        <v>36</v>
      </c>
      <c r="AX194" s="222" t="s">
        <v>77</v>
      </c>
      <c r="AY194" s="223" t="s">
        <v>175</v>
      </c>
    </row>
    <row r="195" spans="2:65" s="179" customFormat="1" ht="29.85" customHeight="1">
      <c r="B195" s="178"/>
      <c r="D195" s="180" t="s">
        <v>72</v>
      </c>
      <c r="E195" s="189" t="s">
        <v>125</v>
      </c>
      <c r="F195" s="189" t="s">
        <v>362</v>
      </c>
      <c r="I195" s="8"/>
      <c r="J195" s="190">
        <f>BK195</f>
        <v>0</v>
      </c>
      <c r="L195" s="178"/>
      <c r="M195" s="183"/>
      <c r="N195" s="184"/>
      <c r="O195" s="184"/>
      <c r="P195" s="185">
        <f>SUM(P196:P220)</f>
        <v>0</v>
      </c>
      <c r="Q195" s="184"/>
      <c r="R195" s="185">
        <f>SUM(R196:R220)</f>
        <v>0</v>
      </c>
      <c r="S195" s="184"/>
      <c r="T195" s="186">
        <f>SUM(T196:T220)</f>
        <v>0</v>
      </c>
      <c r="AR195" s="180" t="s">
        <v>77</v>
      </c>
      <c r="AT195" s="187" t="s">
        <v>72</v>
      </c>
      <c r="AU195" s="187" t="s">
        <v>77</v>
      </c>
      <c r="AY195" s="180" t="s">
        <v>175</v>
      </c>
      <c r="BK195" s="188">
        <f>SUM(BK196:BK220)</f>
        <v>0</v>
      </c>
    </row>
    <row r="196" spans="2:65" s="109" customFormat="1" ht="25.5" customHeight="1">
      <c r="B196" s="110"/>
      <c r="C196" s="191" t="s">
        <v>344</v>
      </c>
      <c r="D196" s="191" t="s">
        <v>177</v>
      </c>
      <c r="E196" s="192" t="s">
        <v>364</v>
      </c>
      <c r="F196" s="193" t="s">
        <v>365</v>
      </c>
      <c r="G196" s="194" t="s">
        <v>180</v>
      </c>
      <c r="H196" s="195">
        <v>168.102</v>
      </c>
      <c r="I196" s="9"/>
      <c r="J196" s="196">
        <f>ROUND(I196*H196,2)</f>
        <v>0</v>
      </c>
      <c r="K196" s="193" t="s">
        <v>200</v>
      </c>
      <c r="L196" s="110"/>
      <c r="M196" s="197" t="s">
        <v>5</v>
      </c>
      <c r="N196" s="198" t="s">
        <v>44</v>
      </c>
      <c r="O196" s="111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AR196" s="99" t="s">
        <v>113</v>
      </c>
      <c r="AT196" s="99" t="s">
        <v>177</v>
      </c>
      <c r="AU196" s="99" t="s">
        <v>81</v>
      </c>
      <c r="AY196" s="99" t="s">
        <v>175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99" t="s">
        <v>77</v>
      </c>
      <c r="BK196" s="201">
        <f>ROUND(I196*H196,2)</f>
        <v>0</v>
      </c>
      <c r="BL196" s="99" t="s">
        <v>113</v>
      </c>
      <c r="BM196" s="99" t="s">
        <v>2198</v>
      </c>
    </row>
    <row r="197" spans="2:65" s="207" customFormat="1">
      <c r="B197" s="206"/>
      <c r="D197" s="202" t="s">
        <v>185</v>
      </c>
      <c r="E197" s="208" t="s">
        <v>5</v>
      </c>
      <c r="F197" s="209" t="s">
        <v>367</v>
      </c>
      <c r="H197" s="208" t="s">
        <v>5</v>
      </c>
      <c r="I197" s="10"/>
      <c r="L197" s="206"/>
      <c r="M197" s="210"/>
      <c r="N197" s="211"/>
      <c r="O197" s="211"/>
      <c r="P197" s="211"/>
      <c r="Q197" s="211"/>
      <c r="R197" s="211"/>
      <c r="S197" s="211"/>
      <c r="T197" s="212"/>
      <c r="AT197" s="208" t="s">
        <v>185</v>
      </c>
      <c r="AU197" s="208" t="s">
        <v>81</v>
      </c>
      <c r="AV197" s="207" t="s">
        <v>77</v>
      </c>
      <c r="AW197" s="207" t="s">
        <v>36</v>
      </c>
      <c r="AX197" s="207" t="s">
        <v>73</v>
      </c>
      <c r="AY197" s="208" t="s">
        <v>175</v>
      </c>
    </row>
    <row r="198" spans="2:65" s="214" customFormat="1">
      <c r="B198" s="213"/>
      <c r="D198" s="202" t="s">
        <v>185</v>
      </c>
      <c r="E198" s="215" t="s">
        <v>5</v>
      </c>
      <c r="F198" s="216" t="s">
        <v>2199</v>
      </c>
      <c r="H198" s="217">
        <v>168.102</v>
      </c>
      <c r="I198" s="11"/>
      <c r="L198" s="213"/>
      <c r="M198" s="218"/>
      <c r="N198" s="219"/>
      <c r="O198" s="219"/>
      <c r="P198" s="219"/>
      <c r="Q198" s="219"/>
      <c r="R198" s="219"/>
      <c r="S198" s="219"/>
      <c r="T198" s="220"/>
      <c r="AT198" s="215" t="s">
        <v>185</v>
      </c>
      <c r="AU198" s="215" t="s">
        <v>81</v>
      </c>
      <c r="AV198" s="214" t="s">
        <v>81</v>
      </c>
      <c r="AW198" s="214" t="s">
        <v>36</v>
      </c>
      <c r="AX198" s="214" t="s">
        <v>77</v>
      </c>
      <c r="AY198" s="215" t="s">
        <v>175</v>
      </c>
    </row>
    <row r="199" spans="2:65" s="109" customFormat="1" ht="25.5" customHeight="1">
      <c r="B199" s="110"/>
      <c r="C199" s="191" t="s">
        <v>348</v>
      </c>
      <c r="D199" s="191" t="s">
        <v>177</v>
      </c>
      <c r="E199" s="192" t="s">
        <v>370</v>
      </c>
      <c r="F199" s="193" t="s">
        <v>371</v>
      </c>
      <c r="G199" s="194" t="s">
        <v>180</v>
      </c>
      <c r="H199" s="195">
        <v>168.102</v>
      </c>
      <c r="I199" s="9"/>
      <c r="J199" s="196">
        <f>ROUND(I199*H199,2)</f>
        <v>0</v>
      </c>
      <c r="K199" s="193" t="s">
        <v>200</v>
      </c>
      <c r="L199" s="110"/>
      <c r="M199" s="197" t="s">
        <v>5</v>
      </c>
      <c r="N199" s="198" t="s">
        <v>44</v>
      </c>
      <c r="O199" s="11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AR199" s="99" t="s">
        <v>113</v>
      </c>
      <c r="AT199" s="99" t="s">
        <v>177</v>
      </c>
      <c r="AU199" s="99" t="s">
        <v>81</v>
      </c>
      <c r="AY199" s="99" t="s">
        <v>175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99" t="s">
        <v>77</v>
      </c>
      <c r="BK199" s="201">
        <f>ROUND(I199*H199,2)</f>
        <v>0</v>
      </c>
      <c r="BL199" s="99" t="s">
        <v>113</v>
      </c>
      <c r="BM199" s="99" t="s">
        <v>2200</v>
      </c>
    </row>
    <row r="200" spans="2:65" s="207" customFormat="1">
      <c r="B200" s="206"/>
      <c r="D200" s="202" t="s">
        <v>185</v>
      </c>
      <c r="E200" s="208" t="s">
        <v>5</v>
      </c>
      <c r="F200" s="209" t="s">
        <v>373</v>
      </c>
      <c r="H200" s="208" t="s">
        <v>5</v>
      </c>
      <c r="I200" s="10"/>
      <c r="L200" s="206"/>
      <c r="M200" s="210"/>
      <c r="N200" s="211"/>
      <c r="O200" s="211"/>
      <c r="P200" s="211"/>
      <c r="Q200" s="211"/>
      <c r="R200" s="211"/>
      <c r="S200" s="211"/>
      <c r="T200" s="212"/>
      <c r="AT200" s="208" t="s">
        <v>185</v>
      </c>
      <c r="AU200" s="208" t="s">
        <v>81</v>
      </c>
      <c r="AV200" s="207" t="s">
        <v>77</v>
      </c>
      <c r="AW200" s="207" t="s">
        <v>36</v>
      </c>
      <c r="AX200" s="207" t="s">
        <v>73</v>
      </c>
      <c r="AY200" s="208" t="s">
        <v>175</v>
      </c>
    </row>
    <row r="201" spans="2:65" s="207" customFormat="1">
      <c r="B201" s="206"/>
      <c r="D201" s="202" t="s">
        <v>185</v>
      </c>
      <c r="E201" s="208" t="s">
        <v>5</v>
      </c>
      <c r="F201" s="209" t="s">
        <v>374</v>
      </c>
      <c r="H201" s="208" t="s">
        <v>5</v>
      </c>
      <c r="I201" s="10"/>
      <c r="L201" s="206"/>
      <c r="M201" s="210"/>
      <c r="N201" s="211"/>
      <c r="O201" s="211"/>
      <c r="P201" s="211"/>
      <c r="Q201" s="211"/>
      <c r="R201" s="211"/>
      <c r="S201" s="211"/>
      <c r="T201" s="212"/>
      <c r="AT201" s="208" t="s">
        <v>185</v>
      </c>
      <c r="AU201" s="208" t="s">
        <v>81</v>
      </c>
      <c r="AV201" s="207" t="s">
        <v>77</v>
      </c>
      <c r="AW201" s="207" t="s">
        <v>36</v>
      </c>
      <c r="AX201" s="207" t="s">
        <v>73</v>
      </c>
      <c r="AY201" s="208" t="s">
        <v>175</v>
      </c>
    </row>
    <row r="202" spans="2:65" s="214" customFormat="1">
      <c r="B202" s="213"/>
      <c r="D202" s="202" t="s">
        <v>185</v>
      </c>
      <c r="E202" s="215" t="s">
        <v>5</v>
      </c>
      <c r="F202" s="216" t="s">
        <v>2199</v>
      </c>
      <c r="H202" s="217">
        <v>168.102</v>
      </c>
      <c r="I202" s="11"/>
      <c r="L202" s="213"/>
      <c r="M202" s="218"/>
      <c r="N202" s="219"/>
      <c r="O202" s="219"/>
      <c r="P202" s="219"/>
      <c r="Q202" s="219"/>
      <c r="R202" s="219"/>
      <c r="S202" s="219"/>
      <c r="T202" s="220"/>
      <c r="AT202" s="215" t="s">
        <v>185</v>
      </c>
      <c r="AU202" s="215" t="s">
        <v>81</v>
      </c>
      <c r="AV202" s="214" t="s">
        <v>81</v>
      </c>
      <c r="AW202" s="214" t="s">
        <v>36</v>
      </c>
      <c r="AX202" s="214" t="s">
        <v>77</v>
      </c>
      <c r="AY202" s="215" t="s">
        <v>175</v>
      </c>
    </row>
    <row r="203" spans="2:65" s="109" customFormat="1" ht="25.5" customHeight="1">
      <c r="B203" s="110"/>
      <c r="C203" s="191" t="s">
        <v>357</v>
      </c>
      <c r="D203" s="191" t="s">
        <v>177</v>
      </c>
      <c r="E203" s="192" t="s">
        <v>1562</v>
      </c>
      <c r="F203" s="193" t="s">
        <v>1563</v>
      </c>
      <c r="G203" s="194" t="s">
        <v>180</v>
      </c>
      <c r="H203" s="195">
        <v>5.61</v>
      </c>
      <c r="I203" s="9"/>
      <c r="J203" s="196">
        <f>ROUND(I203*H203,2)</f>
        <v>0</v>
      </c>
      <c r="K203" s="193" t="s">
        <v>5</v>
      </c>
      <c r="L203" s="110"/>
      <c r="M203" s="197" t="s">
        <v>5</v>
      </c>
      <c r="N203" s="198" t="s">
        <v>44</v>
      </c>
      <c r="O203" s="111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AR203" s="99" t="s">
        <v>113</v>
      </c>
      <c r="AT203" s="99" t="s">
        <v>177</v>
      </c>
      <c r="AU203" s="99" t="s">
        <v>81</v>
      </c>
      <c r="AY203" s="99" t="s">
        <v>175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99" t="s">
        <v>77</v>
      </c>
      <c r="BK203" s="201">
        <f>ROUND(I203*H203,2)</f>
        <v>0</v>
      </c>
      <c r="BL203" s="99" t="s">
        <v>113</v>
      </c>
      <c r="BM203" s="99" t="s">
        <v>2201</v>
      </c>
    </row>
    <row r="204" spans="2:65" s="207" customFormat="1">
      <c r="B204" s="206"/>
      <c r="D204" s="202" t="s">
        <v>185</v>
      </c>
      <c r="E204" s="208" t="s">
        <v>5</v>
      </c>
      <c r="F204" s="209" t="s">
        <v>604</v>
      </c>
      <c r="H204" s="208" t="s">
        <v>5</v>
      </c>
      <c r="I204" s="10"/>
      <c r="L204" s="206"/>
      <c r="M204" s="210"/>
      <c r="N204" s="211"/>
      <c r="O204" s="211"/>
      <c r="P204" s="211"/>
      <c r="Q204" s="211"/>
      <c r="R204" s="211"/>
      <c r="S204" s="211"/>
      <c r="T204" s="212"/>
      <c r="AT204" s="208" t="s">
        <v>185</v>
      </c>
      <c r="AU204" s="208" t="s">
        <v>81</v>
      </c>
      <c r="AV204" s="207" t="s">
        <v>77</v>
      </c>
      <c r="AW204" s="207" t="s">
        <v>36</v>
      </c>
      <c r="AX204" s="207" t="s">
        <v>73</v>
      </c>
      <c r="AY204" s="208" t="s">
        <v>175</v>
      </c>
    </row>
    <row r="205" spans="2:65" s="214" customFormat="1">
      <c r="B205" s="213"/>
      <c r="D205" s="202" t="s">
        <v>185</v>
      </c>
      <c r="E205" s="215" t="s">
        <v>5</v>
      </c>
      <c r="F205" s="216" t="s">
        <v>2202</v>
      </c>
      <c r="H205" s="217">
        <v>5.61</v>
      </c>
      <c r="I205" s="11"/>
      <c r="L205" s="213"/>
      <c r="M205" s="218"/>
      <c r="N205" s="219"/>
      <c r="O205" s="219"/>
      <c r="P205" s="219"/>
      <c r="Q205" s="219"/>
      <c r="R205" s="219"/>
      <c r="S205" s="219"/>
      <c r="T205" s="220"/>
      <c r="AT205" s="215" t="s">
        <v>185</v>
      </c>
      <c r="AU205" s="215" t="s">
        <v>81</v>
      </c>
      <c r="AV205" s="214" t="s">
        <v>81</v>
      </c>
      <c r="AW205" s="214" t="s">
        <v>36</v>
      </c>
      <c r="AX205" s="214" t="s">
        <v>77</v>
      </c>
      <c r="AY205" s="215" t="s">
        <v>175</v>
      </c>
    </row>
    <row r="206" spans="2:65" s="109" customFormat="1" ht="25.5" customHeight="1">
      <c r="B206" s="110"/>
      <c r="C206" s="191" t="s">
        <v>363</v>
      </c>
      <c r="D206" s="191" t="s">
        <v>177</v>
      </c>
      <c r="E206" s="192" t="s">
        <v>377</v>
      </c>
      <c r="F206" s="193" t="s">
        <v>378</v>
      </c>
      <c r="G206" s="194" t="s">
        <v>180</v>
      </c>
      <c r="H206" s="195">
        <v>168.102</v>
      </c>
      <c r="I206" s="9"/>
      <c r="J206" s="196">
        <f>ROUND(I206*H206,2)</f>
        <v>0</v>
      </c>
      <c r="K206" s="193" t="s">
        <v>200</v>
      </c>
      <c r="L206" s="110"/>
      <c r="M206" s="197" t="s">
        <v>5</v>
      </c>
      <c r="N206" s="198" t="s">
        <v>44</v>
      </c>
      <c r="O206" s="111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99" t="s">
        <v>113</v>
      </c>
      <c r="AT206" s="99" t="s">
        <v>177</v>
      </c>
      <c r="AU206" s="99" t="s">
        <v>81</v>
      </c>
      <c r="AY206" s="99" t="s">
        <v>175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99" t="s">
        <v>77</v>
      </c>
      <c r="BK206" s="201">
        <f>ROUND(I206*H206,2)</f>
        <v>0</v>
      </c>
      <c r="BL206" s="99" t="s">
        <v>113</v>
      </c>
      <c r="BM206" s="99" t="s">
        <v>2203</v>
      </c>
    </row>
    <row r="207" spans="2:65" s="207" customFormat="1">
      <c r="B207" s="206"/>
      <c r="D207" s="202" t="s">
        <v>185</v>
      </c>
      <c r="E207" s="208" t="s">
        <v>5</v>
      </c>
      <c r="F207" s="209" t="s">
        <v>367</v>
      </c>
      <c r="H207" s="208" t="s">
        <v>5</v>
      </c>
      <c r="I207" s="10"/>
      <c r="L207" s="206"/>
      <c r="M207" s="210"/>
      <c r="N207" s="211"/>
      <c r="O207" s="211"/>
      <c r="P207" s="211"/>
      <c r="Q207" s="211"/>
      <c r="R207" s="211"/>
      <c r="S207" s="211"/>
      <c r="T207" s="212"/>
      <c r="AT207" s="208" t="s">
        <v>185</v>
      </c>
      <c r="AU207" s="208" t="s">
        <v>81</v>
      </c>
      <c r="AV207" s="207" t="s">
        <v>77</v>
      </c>
      <c r="AW207" s="207" t="s">
        <v>36</v>
      </c>
      <c r="AX207" s="207" t="s">
        <v>73</v>
      </c>
      <c r="AY207" s="208" t="s">
        <v>175</v>
      </c>
    </row>
    <row r="208" spans="2:65" s="214" customFormat="1">
      <c r="B208" s="213"/>
      <c r="D208" s="202" t="s">
        <v>185</v>
      </c>
      <c r="E208" s="215" t="s">
        <v>5</v>
      </c>
      <c r="F208" s="216" t="s">
        <v>2199</v>
      </c>
      <c r="H208" s="217">
        <v>168.102</v>
      </c>
      <c r="I208" s="11"/>
      <c r="L208" s="213"/>
      <c r="M208" s="218"/>
      <c r="N208" s="219"/>
      <c r="O208" s="219"/>
      <c r="P208" s="219"/>
      <c r="Q208" s="219"/>
      <c r="R208" s="219"/>
      <c r="S208" s="219"/>
      <c r="T208" s="220"/>
      <c r="AT208" s="215" t="s">
        <v>185</v>
      </c>
      <c r="AU208" s="215" t="s">
        <v>81</v>
      </c>
      <c r="AV208" s="214" t="s">
        <v>81</v>
      </c>
      <c r="AW208" s="214" t="s">
        <v>36</v>
      </c>
      <c r="AX208" s="214" t="s">
        <v>77</v>
      </c>
      <c r="AY208" s="215" t="s">
        <v>175</v>
      </c>
    </row>
    <row r="209" spans="2:65" s="109" customFormat="1" ht="38.25" customHeight="1">
      <c r="B209" s="110"/>
      <c r="C209" s="191" t="s">
        <v>369</v>
      </c>
      <c r="D209" s="191" t="s">
        <v>177</v>
      </c>
      <c r="E209" s="192" t="s">
        <v>1567</v>
      </c>
      <c r="F209" s="193" t="s">
        <v>1568</v>
      </c>
      <c r="G209" s="194" t="s">
        <v>180</v>
      </c>
      <c r="H209" s="195">
        <v>5.61</v>
      </c>
      <c r="I209" s="9"/>
      <c r="J209" s="196">
        <f>ROUND(I209*H209,2)</f>
        <v>0</v>
      </c>
      <c r="K209" s="193" t="s">
        <v>200</v>
      </c>
      <c r="L209" s="110"/>
      <c r="M209" s="197" t="s">
        <v>5</v>
      </c>
      <c r="N209" s="198" t="s">
        <v>44</v>
      </c>
      <c r="O209" s="111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AR209" s="99" t="s">
        <v>113</v>
      </c>
      <c r="AT209" s="99" t="s">
        <v>177</v>
      </c>
      <c r="AU209" s="99" t="s">
        <v>81</v>
      </c>
      <c r="AY209" s="99" t="s">
        <v>175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99" t="s">
        <v>77</v>
      </c>
      <c r="BK209" s="201">
        <f>ROUND(I209*H209,2)</f>
        <v>0</v>
      </c>
      <c r="BL209" s="99" t="s">
        <v>113</v>
      </c>
      <c r="BM209" s="99" t="s">
        <v>2204</v>
      </c>
    </row>
    <row r="210" spans="2:65" s="207" customFormat="1">
      <c r="B210" s="206"/>
      <c r="D210" s="202" t="s">
        <v>185</v>
      </c>
      <c r="E210" s="208" t="s">
        <v>5</v>
      </c>
      <c r="F210" s="209" t="s">
        <v>604</v>
      </c>
      <c r="H210" s="208" t="s">
        <v>5</v>
      </c>
      <c r="I210" s="10"/>
      <c r="L210" s="206"/>
      <c r="M210" s="210"/>
      <c r="N210" s="211"/>
      <c r="O210" s="211"/>
      <c r="P210" s="211"/>
      <c r="Q210" s="211"/>
      <c r="R210" s="211"/>
      <c r="S210" s="211"/>
      <c r="T210" s="212"/>
      <c r="AT210" s="208" t="s">
        <v>185</v>
      </c>
      <c r="AU210" s="208" t="s">
        <v>81</v>
      </c>
      <c r="AV210" s="207" t="s">
        <v>77</v>
      </c>
      <c r="AW210" s="207" t="s">
        <v>36</v>
      </c>
      <c r="AX210" s="207" t="s">
        <v>73</v>
      </c>
      <c r="AY210" s="208" t="s">
        <v>175</v>
      </c>
    </row>
    <row r="211" spans="2:65" s="214" customFormat="1">
      <c r="B211" s="213"/>
      <c r="D211" s="202" t="s">
        <v>185</v>
      </c>
      <c r="E211" s="215" t="s">
        <v>5</v>
      </c>
      <c r="F211" s="216" t="s">
        <v>2202</v>
      </c>
      <c r="H211" s="217">
        <v>5.61</v>
      </c>
      <c r="I211" s="11"/>
      <c r="L211" s="213"/>
      <c r="M211" s="218"/>
      <c r="N211" s="219"/>
      <c r="O211" s="219"/>
      <c r="P211" s="219"/>
      <c r="Q211" s="219"/>
      <c r="R211" s="219"/>
      <c r="S211" s="219"/>
      <c r="T211" s="220"/>
      <c r="AT211" s="215" t="s">
        <v>185</v>
      </c>
      <c r="AU211" s="215" t="s">
        <v>81</v>
      </c>
      <c r="AV211" s="214" t="s">
        <v>81</v>
      </c>
      <c r="AW211" s="214" t="s">
        <v>36</v>
      </c>
      <c r="AX211" s="214" t="s">
        <v>77</v>
      </c>
      <c r="AY211" s="215" t="s">
        <v>175</v>
      </c>
    </row>
    <row r="212" spans="2:65" s="109" customFormat="1" ht="25.5" customHeight="1">
      <c r="B212" s="110"/>
      <c r="C212" s="191" t="s">
        <v>376</v>
      </c>
      <c r="D212" s="191" t="s">
        <v>177</v>
      </c>
      <c r="E212" s="192" t="s">
        <v>1570</v>
      </c>
      <c r="F212" s="193" t="s">
        <v>1571</v>
      </c>
      <c r="G212" s="194" t="s">
        <v>180</v>
      </c>
      <c r="H212" s="195">
        <v>5.61</v>
      </c>
      <c r="I212" s="9"/>
      <c r="J212" s="196">
        <f>ROUND(I212*H212,2)</f>
        <v>0</v>
      </c>
      <c r="K212" s="193" t="s">
        <v>200</v>
      </c>
      <c r="L212" s="110"/>
      <c r="M212" s="197" t="s">
        <v>5</v>
      </c>
      <c r="N212" s="198" t="s">
        <v>44</v>
      </c>
      <c r="O212" s="111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AR212" s="99" t="s">
        <v>113</v>
      </c>
      <c r="AT212" s="99" t="s">
        <v>177</v>
      </c>
      <c r="AU212" s="99" t="s">
        <v>81</v>
      </c>
      <c r="AY212" s="99" t="s">
        <v>175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99" t="s">
        <v>77</v>
      </c>
      <c r="BK212" s="201">
        <f>ROUND(I212*H212,2)</f>
        <v>0</v>
      </c>
      <c r="BL212" s="99" t="s">
        <v>113</v>
      </c>
      <c r="BM212" s="99" t="s">
        <v>2205</v>
      </c>
    </row>
    <row r="213" spans="2:65" s="207" customFormat="1">
      <c r="B213" s="206"/>
      <c r="D213" s="202" t="s">
        <v>185</v>
      </c>
      <c r="E213" s="208" t="s">
        <v>5</v>
      </c>
      <c r="F213" s="209" t="s">
        <v>604</v>
      </c>
      <c r="H213" s="208" t="s">
        <v>5</v>
      </c>
      <c r="I213" s="10"/>
      <c r="L213" s="206"/>
      <c r="M213" s="210"/>
      <c r="N213" s="211"/>
      <c r="O213" s="211"/>
      <c r="P213" s="211"/>
      <c r="Q213" s="211"/>
      <c r="R213" s="211"/>
      <c r="S213" s="211"/>
      <c r="T213" s="212"/>
      <c r="AT213" s="208" t="s">
        <v>185</v>
      </c>
      <c r="AU213" s="208" t="s">
        <v>81</v>
      </c>
      <c r="AV213" s="207" t="s">
        <v>77</v>
      </c>
      <c r="AW213" s="207" t="s">
        <v>36</v>
      </c>
      <c r="AX213" s="207" t="s">
        <v>73</v>
      </c>
      <c r="AY213" s="208" t="s">
        <v>175</v>
      </c>
    </row>
    <row r="214" spans="2:65" s="214" customFormat="1">
      <c r="B214" s="213"/>
      <c r="D214" s="202" t="s">
        <v>185</v>
      </c>
      <c r="E214" s="215" t="s">
        <v>5</v>
      </c>
      <c r="F214" s="216" t="s">
        <v>2202</v>
      </c>
      <c r="H214" s="217">
        <v>5.61</v>
      </c>
      <c r="I214" s="11"/>
      <c r="L214" s="213"/>
      <c r="M214" s="218"/>
      <c r="N214" s="219"/>
      <c r="O214" s="219"/>
      <c r="P214" s="219"/>
      <c r="Q214" s="219"/>
      <c r="R214" s="219"/>
      <c r="S214" s="219"/>
      <c r="T214" s="220"/>
      <c r="AT214" s="215" t="s">
        <v>185</v>
      </c>
      <c r="AU214" s="215" t="s">
        <v>81</v>
      </c>
      <c r="AV214" s="214" t="s">
        <v>81</v>
      </c>
      <c r="AW214" s="214" t="s">
        <v>36</v>
      </c>
      <c r="AX214" s="214" t="s">
        <v>77</v>
      </c>
      <c r="AY214" s="215" t="s">
        <v>175</v>
      </c>
    </row>
    <row r="215" spans="2:65" s="109" customFormat="1" ht="25.5" customHeight="1">
      <c r="B215" s="110"/>
      <c r="C215" s="191" t="s">
        <v>381</v>
      </c>
      <c r="D215" s="191" t="s">
        <v>177</v>
      </c>
      <c r="E215" s="192" t="s">
        <v>1573</v>
      </c>
      <c r="F215" s="193" t="s">
        <v>1574</v>
      </c>
      <c r="G215" s="194" t="s">
        <v>180</v>
      </c>
      <c r="H215" s="195">
        <v>8.16</v>
      </c>
      <c r="I215" s="9"/>
      <c r="J215" s="196">
        <f>ROUND(I215*H215,2)</f>
        <v>0</v>
      </c>
      <c r="K215" s="193" t="s">
        <v>200</v>
      </c>
      <c r="L215" s="110"/>
      <c r="M215" s="197" t="s">
        <v>5</v>
      </c>
      <c r="N215" s="198" t="s">
        <v>44</v>
      </c>
      <c r="O215" s="111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99" t="s">
        <v>113</v>
      </c>
      <c r="AT215" s="99" t="s">
        <v>177</v>
      </c>
      <c r="AU215" s="99" t="s">
        <v>81</v>
      </c>
      <c r="AY215" s="99" t="s">
        <v>175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99" t="s">
        <v>77</v>
      </c>
      <c r="BK215" s="201">
        <f>ROUND(I215*H215,2)</f>
        <v>0</v>
      </c>
      <c r="BL215" s="99" t="s">
        <v>113</v>
      </c>
      <c r="BM215" s="99" t="s">
        <v>2206</v>
      </c>
    </row>
    <row r="216" spans="2:65" s="207" customFormat="1">
      <c r="B216" s="206"/>
      <c r="D216" s="202" t="s">
        <v>185</v>
      </c>
      <c r="E216" s="208" t="s">
        <v>5</v>
      </c>
      <c r="F216" s="209" t="s">
        <v>604</v>
      </c>
      <c r="H216" s="208" t="s">
        <v>5</v>
      </c>
      <c r="I216" s="10"/>
      <c r="L216" s="206"/>
      <c r="M216" s="210"/>
      <c r="N216" s="211"/>
      <c r="O216" s="211"/>
      <c r="P216" s="211"/>
      <c r="Q216" s="211"/>
      <c r="R216" s="211"/>
      <c r="S216" s="211"/>
      <c r="T216" s="212"/>
      <c r="AT216" s="208" t="s">
        <v>185</v>
      </c>
      <c r="AU216" s="208" t="s">
        <v>81</v>
      </c>
      <c r="AV216" s="207" t="s">
        <v>77</v>
      </c>
      <c r="AW216" s="207" t="s">
        <v>36</v>
      </c>
      <c r="AX216" s="207" t="s">
        <v>73</v>
      </c>
      <c r="AY216" s="208" t="s">
        <v>175</v>
      </c>
    </row>
    <row r="217" spans="2:65" s="214" customFormat="1">
      <c r="B217" s="213"/>
      <c r="D217" s="202" t="s">
        <v>185</v>
      </c>
      <c r="E217" s="215" t="s">
        <v>5</v>
      </c>
      <c r="F217" s="216" t="s">
        <v>2207</v>
      </c>
      <c r="H217" s="217">
        <v>8.16</v>
      </c>
      <c r="I217" s="11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5" t="s">
        <v>185</v>
      </c>
      <c r="AU217" s="215" t="s">
        <v>81</v>
      </c>
      <c r="AV217" s="214" t="s">
        <v>81</v>
      </c>
      <c r="AW217" s="214" t="s">
        <v>36</v>
      </c>
      <c r="AX217" s="214" t="s">
        <v>77</v>
      </c>
      <c r="AY217" s="215" t="s">
        <v>175</v>
      </c>
    </row>
    <row r="218" spans="2:65" s="109" customFormat="1" ht="38.25" customHeight="1">
      <c r="B218" s="110"/>
      <c r="C218" s="191" t="s">
        <v>386</v>
      </c>
      <c r="D218" s="191" t="s">
        <v>177</v>
      </c>
      <c r="E218" s="192" t="s">
        <v>1577</v>
      </c>
      <c r="F218" s="193" t="s">
        <v>1578</v>
      </c>
      <c r="G218" s="194" t="s">
        <v>180</v>
      </c>
      <c r="H218" s="195">
        <v>8.16</v>
      </c>
      <c r="I218" s="9"/>
      <c r="J218" s="196">
        <f>ROUND(I218*H218,2)</f>
        <v>0</v>
      </c>
      <c r="K218" s="193" t="s">
        <v>200</v>
      </c>
      <c r="L218" s="110"/>
      <c r="M218" s="197" t="s">
        <v>5</v>
      </c>
      <c r="N218" s="198" t="s">
        <v>44</v>
      </c>
      <c r="O218" s="111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AR218" s="99" t="s">
        <v>113</v>
      </c>
      <c r="AT218" s="99" t="s">
        <v>177</v>
      </c>
      <c r="AU218" s="99" t="s">
        <v>81</v>
      </c>
      <c r="AY218" s="99" t="s">
        <v>175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99" t="s">
        <v>77</v>
      </c>
      <c r="BK218" s="201">
        <f>ROUND(I218*H218,2)</f>
        <v>0</v>
      </c>
      <c r="BL218" s="99" t="s">
        <v>113</v>
      </c>
      <c r="BM218" s="99" t="s">
        <v>2208</v>
      </c>
    </row>
    <row r="219" spans="2:65" s="207" customFormat="1">
      <c r="B219" s="206"/>
      <c r="D219" s="202" t="s">
        <v>185</v>
      </c>
      <c r="E219" s="208" t="s">
        <v>5</v>
      </c>
      <c r="F219" s="209" t="s">
        <v>604</v>
      </c>
      <c r="H219" s="208" t="s">
        <v>5</v>
      </c>
      <c r="I219" s="10"/>
      <c r="L219" s="206"/>
      <c r="M219" s="210"/>
      <c r="N219" s="211"/>
      <c r="O219" s="211"/>
      <c r="P219" s="211"/>
      <c r="Q219" s="211"/>
      <c r="R219" s="211"/>
      <c r="S219" s="211"/>
      <c r="T219" s="212"/>
      <c r="AT219" s="208" t="s">
        <v>185</v>
      </c>
      <c r="AU219" s="208" t="s">
        <v>81</v>
      </c>
      <c r="AV219" s="207" t="s">
        <v>77</v>
      </c>
      <c r="AW219" s="207" t="s">
        <v>36</v>
      </c>
      <c r="AX219" s="207" t="s">
        <v>73</v>
      </c>
      <c r="AY219" s="208" t="s">
        <v>175</v>
      </c>
    </row>
    <row r="220" spans="2:65" s="214" customFormat="1">
      <c r="B220" s="213"/>
      <c r="D220" s="202" t="s">
        <v>185</v>
      </c>
      <c r="E220" s="215" t="s">
        <v>5</v>
      </c>
      <c r="F220" s="216" t="s">
        <v>2207</v>
      </c>
      <c r="H220" s="217">
        <v>8.16</v>
      </c>
      <c r="I220" s="11"/>
      <c r="L220" s="213"/>
      <c r="M220" s="218"/>
      <c r="N220" s="219"/>
      <c r="O220" s="219"/>
      <c r="P220" s="219"/>
      <c r="Q220" s="219"/>
      <c r="R220" s="219"/>
      <c r="S220" s="219"/>
      <c r="T220" s="220"/>
      <c r="AT220" s="215" t="s">
        <v>185</v>
      </c>
      <c r="AU220" s="215" t="s">
        <v>81</v>
      </c>
      <c r="AV220" s="214" t="s">
        <v>81</v>
      </c>
      <c r="AW220" s="214" t="s">
        <v>36</v>
      </c>
      <c r="AX220" s="214" t="s">
        <v>77</v>
      </c>
      <c r="AY220" s="215" t="s">
        <v>175</v>
      </c>
    </row>
    <row r="221" spans="2:65" s="179" customFormat="1" ht="29.85" customHeight="1">
      <c r="B221" s="178"/>
      <c r="D221" s="180" t="s">
        <v>72</v>
      </c>
      <c r="E221" s="189" t="s">
        <v>225</v>
      </c>
      <c r="F221" s="189" t="s">
        <v>380</v>
      </c>
      <c r="I221" s="8"/>
      <c r="J221" s="190">
        <f>BK221</f>
        <v>0</v>
      </c>
      <c r="L221" s="178"/>
      <c r="M221" s="183"/>
      <c r="N221" s="184"/>
      <c r="O221" s="184"/>
      <c r="P221" s="185">
        <f>SUM(P222:P304)</f>
        <v>0</v>
      </c>
      <c r="Q221" s="184"/>
      <c r="R221" s="185">
        <f>SUM(R222:R304)</f>
        <v>8.1312937999999999</v>
      </c>
      <c r="S221" s="184"/>
      <c r="T221" s="186">
        <f>SUM(T222:T304)</f>
        <v>0.26274000000000003</v>
      </c>
      <c r="AR221" s="180" t="s">
        <v>77</v>
      </c>
      <c r="AT221" s="187" t="s">
        <v>72</v>
      </c>
      <c r="AU221" s="187" t="s">
        <v>77</v>
      </c>
      <c r="AY221" s="180" t="s">
        <v>175</v>
      </c>
      <c r="BK221" s="188">
        <f>SUM(BK222:BK304)</f>
        <v>0</v>
      </c>
    </row>
    <row r="222" spans="2:65" s="109" customFormat="1" ht="25.5" customHeight="1">
      <c r="B222" s="110"/>
      <c r="C222" s="191" t="s">
        <v>390</v>
      </c>
      <c r="D222" s="191" t="s">
        <v>177</v>
      </c>
      <c r="E222" s="192" t="s">
        <v>626</v>
      </c>
      <c r="F222" s="193" t="s">
        <v>627</v>
      </c>
      <c r="G222" s="194" t="s">
        <v>199</v>
      </c>
      <c r="H222" s="195">
        <v>152.82</v>
      </c>
      <c r="I222" s="9"/>
      <c r="J222" s="196">
        <f>ROUND(I222*H222,2)</f>
        <v>0</v>
      </c>
      <c r="K222" s="193" t="s">
        <v>200</v>
      </c>
      <c r="L222" s="110"/>
      <c r="M222" s="197" t="s">
        <v>5</v>
      </c>
      <c r="N222" s="198" t="s">
        <v>44</v>
      </c>
      <c r="O222" s="111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AR222" s="99" t="s">
        <v>113</v>
      </c>
      <c r="AT222" s="99" t="s">
        <v>177</v>
      </c>
      <c r="AU222" s="99" t="s">
        <v>81</v>
      </c>
      <c r="AY222" s="99" t="s">
        <v>175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99" t="s">
        <v>77</v>
      </c>
      <c r="BK222" s="201">
        <f>ROUND(I222*H222,2)</f>
        <v>0</v>
      </c>
      <c r="BL222" s="99" t="s">
        <v>113</v>
      </c>
      <c r="BM222" s="99" t="s">
        <v>2209</v>
      </c>
    </row>
    <row r="223" spans="2:65" s="207" customFormat="1">
      <c r="B223" s="206"/>
      <c r="D223" s="202" t="s">
        <v>185</v>
      </c>
      <c r="E223" s="208" t="s">
        <v>5</v>
      </c>
      <c r="F223" s="209" t="s">
        <v>2196</v>
      </c>
      <c r="H223" s="208" t="s">
        <v>5</v>
      </c>
      <c r="I223" s="10"/>
      <c r="L223" s="206"/>
      <c r="M223" s="210"/>
      <c r="N223" s="211"/>
      <c r="O223" s="211"/>
      <c r="P223" s="211"/>
      <c r="Q223" s="211"/>
      <c r="R223" s="211"/>
      <c r="S223" s="211"/>
      <c r="T223" s="212"/>
      <c r="AT223" s="208" t="s">
        <v>185</v>
      </c>
      <c r="AU223" s="208" t="s">
        <v>81</v>
      </c>
      <c r="AV223" s="207" t="s">
        <v>77</v>
      </c>
      <c r="AW223" s="207" t="s">
        <v>36</v>
      </c>
      <c r="AX223" s="207" t="s">
        <v>73</v>
      </c>
      <c r="AY223" s="208" t="s">
        <v>175</v>
      </c>
    </row>
    <row r="224" spans="2:65" s="214" customFormat="1">
      <c r="B224" s="213"/>
      <c r="D224" s="202" t="s">
        <v>185</v>
      </c>
      <c r="E224" s="215" t="s">
        <v>5</v>
      </c>
      <c r="F224" s="216" t="s">
        <v>2186</v>
      </c>
      <c r="H224" s="217">
        <v>152.82</v>
      </c>
      <c r="I224" s="11"/>
      <c r="L224" s="213"/>
      <c r="M224" s="218"/>
      <c r="N224" s="219"/>
      <c r="O224" s="219"/>
      <c r="P224" s="219"/>
      <c r="Q224" s="219"/>
      <c r="R224" s="219"/>
      <c r="S224" s="219"/>
      <c r="T224" s="220"/>
      <c r="AT224" s="215" t="s">
        <v>185</v>
      </c>
      <c r="AU224" s="215" t="s">
        <v>81</v>
      </c>
      <c r="AV224" s="214" t="s">
        <v>81</v>
      </c>
      <c r="AW224" s="214" t="s">
        <v>36</v>
      </c>
      <c r="AX224" s="214" t="s">
        <v>77</v>
      </c>
      <c r="AY224" s="215" t="s">
        <v>175</v>
      </c>
    </row>
    <row r="225" spans="2:65" s="109" customFormat="1" ht="16.5" customHeight="1">
      <c r="B225" s="110"/>
      <c r="C225" s="229" t="s">
        <v>393</v>
      </c>
      <c r="D225" s="229" t="s">
        <v>287</v>
      </c>
      <c r="E225" s="230" t="s">
        <v>629</v>
      </c>
      <c r="F225" s="231" t="s">
        <v>630</v>
      </c>
      <c r="G225" s="232" t="s">
        <v>199</v>
      </c>
      <c r="H225" s="233">
        <v>152.82</v>
      </c>
      <c r="I225" s="13"/>
      <c r="J225" s="234">
        <f>ROUND(I225*H225,2)</f>
        <v>0</v>
      </c>
      <c r="K225" s="231" t="s">
        <v>5</v>
      </c>
      <c r="L225" s="235"/>
      <c r="M225" s="236" t="s">
        <v>5</v>
      </c>
      <c r="N225" s="237" t="s">
        <v>44</v>
      </c>
      <c r="O225" s="111"/>
      <c r="P225" s="199">
        <f>O225*H225</f>
        <v>0</v>
      </c>
      <c r="Q225" s="199">
        <v>1.4500000000000001E-2</v>
      </c>
      <c r="R225" s="199">
        <f>Q225*H225</f>
        <v>2.2158899999999999</v>
      </c>
      <c r="S225" s="199">
        <v>0</v>
      </c>
      <c r="T225" s="200">
        <f>S225*H225</f>
        <v>0</v>
      </c>
      <c r="AR225" s="99" t="s">
        <v>225</v>
      </c>
      <c r="AT225" s="99" t="s">
        <v>287</v>
      </c>
      <c r="AU225" s="99" t="s">
        <v>81</v>
      </c>
      <c r="AY225" s="99" t="s">
        <v>175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99" t="s">
        <v>77</v>
      </c>
      <c r="BK225" s="201">
        <f>ROUND(I225*H225,2)</f>
        <v>0</v>
      </c>
      <c r="BL225" s="99" t="s">
        <v>113</v>
      </c>
      <c r="BM225" s="99" t="s">
        <v>2210</v>
      </c>
    </row>
    <row r="226" spans="2:65" s="207" customFormat="1">
      <c r="B226" s="206"/>
      <c r="D226" s="202" t="s">
        <v>185</v>
      </c>
      <c r="E226" s="208" t="s">
        <v>5</v>
      </c>
      <c r="F226" s="209" t="s">
        <v>632</v>
      </c>
      <c r="H226" s="208" t="s">
        <v>5</v>
      </c>
      <c r="I226" s="10"/>
      <c r="L226" s="206"/>
      <c r="M226" s="210"/>
      <c r="N226" s="211"/>
      <c r="O226" s="211"/>
      <c r="P226" s="211"/>
      <c r="Q226" s="211"/>
      <c r="R226" s="211"/>
      <c r="S226" s="211"/>
      <c r="T226" s="212"/>
      <c r="AT226" s="208" t="s">
        <v>185</v>
      </c>
      <c r="AU226" s="208" t="s">
        <v>81</v>
      </c>
      <c r="AV226" s="207" t="s">
        <v>77</v>
      </c>
      <c r="AW226" s="207" t="s">
        <v>36</v>
      </c>
      <c r="AX226" s="207" t="s">
        <v>73</v>
      </c>
      <c r="AY226" s="208" t="s">
        <v>175</v>
      </c>
    </row>
    <row r="227" spans="2:65" s="214" customFormat="1">
      <c r="B227" s="213"/>
      <c r="D227" s="202" t="s">
        <v>185</v>
      </c>
      <c r="E227" s="215" t="s">
        <v>5</v>
      </c>
      <c r="F227" s="216" t="s">
        <v>2186</v>
      </c>
      <c r="H227" s="217">
        <v>152.82</v>
      </c>
      <c r="I227" s="11"/>
      <c r="L227" s="213"/>
      <c r="M227" s="218"/>
      <c r="N227" s="219"/>
      <c r="O227" s="219"/>
      <c r="P227" s="219"/>
      <c r="Q227" s="219"/>
      <c r="R227" s="219"/>
      <c r="S227" s="219"/>
      <c r="T227" s="220"/>
      <c r="AT227" s="215" t="s">
        <v>185</v>
      </c>
      <c r="AU227" s="215" t="s">
        <v>81</v>
      </c>
      <c r="AV227" s="214" t="s">
        <v>81</v>
      </c>
      <c r="AW227" s="214" t="s">
        <v>36</v>
      </c>
      <c r="AX227" s="214" t="s">
        <v>77</v>
      </c>
      <c r="AY227" s="215" t="s">
        <v>175</v>
      </c>
    </row>
    <row r="228" spans="2:65" s="109" customFormat="1" ht="38.25" customHeight="1">
      <c r="B228" s="110"/>
      <c r="C228" s="191" t="s">
        <v>400</v>
      </c>
      <c r="D228" s="191" t="s">
        <v>177</v>
      </c>
      <c r="E228" s="192" t="s">
        <v>636</v>
      </c>
      <c r="F228" s="193" t="s">
        <v>637</v>
      </c>
      <c r="G228" s="194" t="s">
        <v>341</v>
      </c>
      <c r="H228" s="195">
        <v>5</v>
      </c>
      <c r="I228" s="9"/>
      <c r="J228" s="196">
        <f>ROUND(I228*H228,2)</f>
        <v>0</v>
      </c>
      <c r="K228" s="193" t="s">
        <v>200</v>
      </c>
      <c r="L228" s="110"/>
      <c r="M228" s="197" t="s">
        <v>5</v>
      </c>
      <c r="N228" s="198" t="s">
        <v>44</v>
      </c>
      <c r="O228" s="11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AR228" s="99" t="s">
        <v>113</v>
      </c>
      <c r="AT228" s="99" t="s">
        <v>177</v>
      </c>
      <c r="AU228" s="99" t="s">
        <v>81</v>
      </c>
      <c r="AY228" s="99" t="s">
        <v>175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99" t="s">
        <v>77</v>
      </c>
      <c r="BK228" s="201">
        <f>ROUND(I228*H228,2)</f>
        <v>0</v>
      </c>
      <c r="BL228" s="99" t="s">
        <v>113</v>
      </c>
      <c r="BM228" s="99" t="s">
        <v>2211</v>
      </c>
    </row>
    <row r="229" spans="2:65" s="207" customFormat="1">
      <c r="B229" s="206"/>
      <c r="D229" s="202" t="s">
        <v>185</v>
      </c>
      <c r="E229" s="208" t="s">
        <v>5</v>
      </c>
      <c r="F229" s="209" t="s">
        <v>2196</v>
      </c>
      <c r="H229" s="208" t="s">
        <v>5</v>
      </c>
      <c r="I229" s="10"/>
      <c r="L229" s="206"/>
      <c r="M229" s="210"/>
      <c r="N229" s="211"/>
      <c r="O229" s="211"/>
      <c r="P229" s="211"/>
      <c r="Q229" s="211"/>
      <c r="R229" s="211"/>
      <c r="S229" s="211"/>
      <c r="T229" s="212"/>
      <c r="AT229" s="208" t="s">
        <v>185</v>
      </c>
      <c r="AU229" s="208" t="s">
        <v>81</v>
      </c>
      <c r="AV229" s="207" t="s">
        <v>77</v>
      </c>
      <c r="AW229" s="207" t="s">
        <v>36</v>
      </c>
      <c r="AX229" s="207" t="s">
        <v>73</v>
      </c>
      <c r="AY229" s="208" t="s">
        <v>175</v>
      </c>
    </row>
    <row r="230" spans="2:65" s="214" customFormat="1">
      <c r="B230" s="213"/>
      <c r="D230" s="202" t="s">
        <v>185</v>
      </c>
      <c r="E230" s="215" t="s">
        <v>5</v>
      </c>
      <c r="F230" s="216" t="s">
        <v>2212</v>
      </c>
      <c r="H230" s="217">
        <v>5</v>
      </c>
      <c r="I230" s="11"/>
      <c r="L230" s="213"/>
      <c r="M230" s="218"/>
      <c r="N230" s="219"/>
      <c r="O230" s="219"/>
      <c r="P230" s="219"/>
      <c r="Q230" s="219"/>
      <c r="R230" s="219"/>
      <c r="S230" s="219"/>
      <c r="T230" s="220"/>
      <c r="AT230" s="215" t="s">
        <v>185</v>
      </c>
      <c r="AU230" s="215" t="s">
        <v>81</v>
      </c>
      <c r="AV230" s="214" t="s">
        <v>81</v>
      </c>
      <c r="AW230" s="214" t="s">
        <v>36</v>
      </c>
      <c r="AX230" s="214" t="s">
        <v>77</v>
      </c>
      <c r="AY230" s="215" t="s">
        <v>175</v>
      </c>
    </row>
    <row r="231" spans="2:65" s="109" customFormat="1" ht="25.5" customHeight="1">
      <c r="B231" s="110"/>
      <c r="C231" s="229" t="s">
        <v>404</v>
      </c>
      <c r="D231" s="229" t="s">
        <v>287</v>
      </c>
      <c r="E231" s="230" t="s">
        <v>643</v>
      </c>
      <c r="F231" s="231" t="s">
        <v>644</v>
      </c>
      <c r="G231" s="232" t="s">
        <v>341</v>
      </c>
      <c r="H231" s="233">
        <v>1</v>
      </c>
      <c r="I231" s="13"/>
      <c r="J231" s="234">
        <f>ROUND(I231*H231,2)</f>
        <v>0</v>
      </c>
      <c r="K231" s="231" t="s">
        <v>200</v>
      </c>
      <c r="L231" s="235"/>
      <c r="M231" s="236" t="s">
        <v>5</v>
      </c>
      <c r="N231" s="237" t="s">
        <v>44</v>
      </c>
      <c r="O231" s="111"/>
      <c r="P231" s="199">
        <f>O231*H231</f>
        <v>0</v>
      </c>
      <c r="Q231" s="199">
        <v>6.4999999999999997E-3</v>
      </c>
      <c r="R231" s="199">
        <f>Q231*H231</f>
        <v>6.4999999999999997E-3</v>
      </c>
      <c r="S231" s="199">
        <v>0</v>
      </c>
      <c r="T231" s="200">
        <f>S231*H231</f>
        <v>0</v>
      </c>
      <c r="AR231" s="99" t="s">
        <v>225</v>
      </c>
      <c r="AT231" s="99" t="s">
        <v>287</v>
      </c>
      <c r="AU231" s="99" t="s">
        <v>81</v>
      </c>
      <c r="AY231" s="99" t="s">
        <v>175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99" t="s">
        <v>77</v>
      </c>
      <c r="BK231" s="201">
        <f>ROUND(I231*H231,2)</f>
        <v>0</v>
      </c>
      <c r="BL231" s="99" t="s">
        <v>113</v>
      </c>
      <c r="BM231" s="99" t="s">
        <v>2213</v>
      </c>
    </row>
    <row r="232" spans="2:65" s="109" customFormat="1" ht="16.5" customHeight="1">
      <c r="B232" s="110"/>
      <c r="C232" s="229" t="s">
        <v>411</v>
      </c>
      <c r="D232" s="229" t="s">
        <v>287</v>
      </c>
      <c r="E232" s="230" t="s">
        <v>2214</v>
      </c>
      <c r="F232" s="231" t="s">
        <v>2215</v>
      </c>
      <c r="G232" s="232" t="s">
        <v>341</v>
      </c>
      <c r="H232" s="233">
        <v>4</v>
      </c>
      <c r="I232" s="13"/>
      <c r="J232" s="234">
        <f>ROUND(I232*H232,2)</f>
        <v>0</v>
      </c>
      <c r="K232" s="231" t="s">
        <v>200</v>
      </c>
      <c r="L232" s="235"/>
      <c r="M232" s="236" t="s">
        <v>5</v>
      </c>
      <c r="N232" s="237" t="s">
        <v>44</v>
      </c>
      <c r="O232" s="111"/>
      <c r="P232" s="199">
        <f>O232*H232</f>
        <v>0</v>
      </c>
      <c r="Q232" s="199">
        <v>8.6999999999999994E-3</v>
      </c>
      <c r="R232" s="199">
        <f>Q232*H232</f>
        <v>3.4799999999999998E-2</v>
      </c>
      <c r="S232" s="199">
        <v>0</v>
      </c>
      <c r="T232" s="200">
        <f>S232*H232</f>
        <v>0</v>
      </c>
      <c r="AR232" s="99" t="s">
        <v>225</v>
      </c>
      <c r="AT232" s="99" t="s">
        <v>287</v>
      </c>
      <c r="AU232" s="99" t="s">
        <v>81</v>
      </c>
      <c r="AY232" s="99" t="s">
        <v>175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99" t="s">
        <v>77</v>
      </c>
      <c r="BK232" s="201">
        <f>ROUND(I232*H232,2)</f>
        <v>0</v>
      </c>
      <c r="BL232" s="99" t="s">
        <v>113</v>
      </c>
      <c r="BM232" s="99" t="s">
        <v>2216</v>
      </c>
    </row>
    <row r="233" spans="2:65" s="109" customFormat="1" ht="38.25" customHeight="1">
      <c r="B233" s="110"/>
      <c r="C233" s="191" t="s">
        <v>416</v>
      </c>
      <c r="D233" s="191" t="s">
        <v>177</v>
      </c>
      <c r="E233" s="192" t="s">
        <v>1594</v>
      </c>
      <c r="F233" s="193" t="s">
        <v>1595</v>
      </c>
      <c r="G233" s="194" t="s">
        <v>341</v>
      </c>
      <c r="H233" s="195">
        <v>1</v>
      </c>
      <c r="I233" s="9"/>
      <c r="J233" s="196">
        <f>ROUND(I233*H233,2)</f>
        <v>0</v>
      </c>
      <c r="K233" s="193" t="s">
        <v>200</v>
      </c>
      <c r="L233" s="110"/>
      <c r="M233" s="197" t="s">
        <v>5</v>
      </c>
      <c r="N233" s="198" t="s">
        <v>44</v>
      </c>
      <c r="O233" s="111"/>
      <c r="P233" s="199">
        <f>O233*H233</f>
        <v>0</v>
      </c>
      <c r="Q233" s="199">
        <v>1.67E-3</v>
      </c>
      <c r="R233" s="199">
        <f>Q233*H233</f>
        <v>1.67E-3</v>
      </c>
      <c r="S233" s="199">
        <v>0</v>
      </c>
      <c r="T233" s="200">
        <f>S233*H233</f>
        <v>0</v>
      </c>
      <c r="AR233" s="99" t="s">
        <v>113</v>
      </c>
      <c r="AT233" s="99" t="s">
        <v>177</v>
      </c>
      <c r="AU233" s="99" t="s">
        <v>81</v>
      </c>
      <c r="AY233" s="99" t="s">
        <v>175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99" t="s">
        <v>77</v>
      </c>
      <c r="BK233" s="201">
        <f>ROUND(I233*H233,2)</f>
        <v>0</v>
      </c>
      <c r="BL233" s="99" t="s">
        <v>113</v>
      </c>
      <c r="BM233" s="99" t="s">
        <v>2217</v>
      </c>
    </row>
    <row r="234" spans="2:65" s="207" customFormat="1">
      <c r="B234" s="206"/>
      <c r="D234" s="202" t="s">
        <v>185</v>
      </c>
      <c r="E234" s="208" t="s">
        <v>5</v>
      </c>
      <c r="F234" s="209" t="s">
        <v>2196</v>
      </c>
      <c r="H234" s="208" t="s">
        <v>5</v>
      </c>
      <c r="I234" s="10"/>
      <c r="L234" s="206"/>
      <c r="M234" s="210"/>
      <c r="N234" s="211"/>
      <c r="O234" s="211"/>
      <c r="P234" s="211"/>
      <c r="Q234" s="211"/>
      <c r="R234" s="211"/>
      <c r="S234" s="211"/>
      <c r="T234" s="212"/>
      <c r="AT234" s="208" t="s">
        <v>185</v>
      </c>
      <c r="AU234" s="208" t="s">
        <v>81</v>
      </c>
      <c r="AV234" s="207" t="s">
        <v>77</v>
      </c>
      <c r="AW234" s="207" t="s">
        <v>36</v>
      </c>
      <c r="AX234" s="207" t="s">
        <v>73</v>
      </c>
      <c r="AY234" s="208" t="s">
        <v>175</v>
      </c>
    </row>
    <row r="235" spans="2:65" s="214" customFormat="1">
      <c r="B235" s="213"/>
      <c r="D235" s="202" t="s">
        <v>185</v>
      </c>
      <c r="E235" s="215" t="s">
        <v>5</v>
      </c>
      <c r="F235" s="216" t="s">
        <v>77</v>
      </c>
      <c r="H235" s="217">
        <v>1</v>
      </c>
      <c r="I235" s="11"/>
      <c r="L235" s="213"/>
      <c r="M235" s="218"/>
      <c r="N235" s="219"/>
      <c r="O235" s="219"/>
      <c r="P235" s="219"/>
      <c r="Q235" s="219"/>
      <c r="R235" s="219"/>
      <c r="S235" s="219"/>
      <c r="T235" s="220"/>
      <c r="AT235" s="215" t="s">
        <v>185</v>
      </c>
      <c r="AU235" s="215" t="s">
        <v>81</v>
      </c>
      <c r="AV235" s="214" t="s">
        <v>81</v>
      </c>
      <c r="AW235" s="214" t="s">
        <v>36</v>
      </c>
      <c r="AX235" s="214" t="s">
        <v>77</v>
      </c>
      <c r="AY235" s="215" t="s">
        <v>175</v>
      </c>
    </row>
    <row r="236" spans="2:65" s="109" customFormat="1" ht="16.5" customHeight="1">
      <c r="B236" s="110"/>
      <c r="C236" s="229" t="s">
        <v>421</v>
      </c>
      <c r="D236" s="229" t="s">
        <v>287</v>
      </c>
      <c r="E236" s="230" t="s">
        <v>1601</v>
      </c>
      <c r="F236" s="231" t="s">
        <v>1602</v>
      </c>
      <c r="G236" s="232" t="s">
        <v>341</v>
      </c>
      <c r="H236" s="233">
        <v>1</v>
      </c>
      <c r="I236" s="13"/>
      <c r="J236" s="234">
        <f>ROUND(I236*H236,2)</f>
        <v>0</v>
      </c>
      <c r="K236" s="231" t="s">
        <v>5</v>
      </c>
      <c r="L236" s="235"/>
      <c r="M236" s="236" t="s">
        <v>5</v>
      </c>
      <c r="N236" s="237" t="s">
        <v>44</v>
      </c>
      <c r="O236" s="111"/>
      <c r="P236" s="199">
        <f>O236*H236</f>
        <v>0</v>
      </c>
      <c r="Q236" s="199">
        <v>1.34E-2</v>
      </c>
      <c r="R236" s="199">
        <f>Q236*H236</f>
        <v>1.34E-2</v>
      </c>
      <c r="S236" s="199">
        <v>0</v>
      </c>
      <c r="T236" s="200">
        <f>S236*H236</f>
        <v>0</v>
      </c>
      <c r="AR236" s="99" t="s">
        <v>225</v>
      </c>
      <c r="AT236" s="99" t="s">
        <v>287</v>
      </c>
      <c r="AU236" s="99" t="s">
        <v>81</v>
      </c>
      <c r="AY236" s="99" t="s">
        <v>175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99" t="s">
        <v>77</v>
      </c>
      <c r="BK236" s="201">
        <f>ROUND(I236*H236,2)</f>
        <v>0</v>
      </c>
      <c r="BL236" s="99" t="s">
        <v>113</v>
      </c>
      <c r="BM236" s="99" t="s">
        <v>2218</v>
      </c>
    </row>
    <row r="237" spans="2:65" s="109" customFormat="1" ht="38.25" customHeight="1">
      <c r="B237" s="110"/>
      <c r="C237" s="191" t="s">
        <v>425</v>
      </c>
      <c r="D237" s="191" t="s">
        <v>177</v>
      </c>
      <c r="E237" s="192" t="s">
        <v>1604</v>
      </c>
      <c r="F237" s="193" t="s">
        <v>1605</v>
      </c>
      <c r="G237" s="194" t="s">
        <v>341</v>
      </c>
      <c r="H237" s="195">
        <v>4</v>
      </c>
      <c r="I237" s="9"/>
      <c r="J237" s="196">
        <f>ROUND(I237*H237,2)</f>
        <v>0</v>
      </c>
      <c r="K237" s="193" t="s">
        <v>200</v>
      </c>
      <c r="L237" s="110"/>
      <c r="M237" s="197" t="s">
        <v>5</v>
      </c>
      <c r="N237" s="198" t="s">
        <v>44</v>
      </c>
      <c r="O237" s="111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AR237" s="99" t="s">
        <v>113</v>
      </c>
      <c r="AT237" s="99" t="s">
        <v>177</v>
      </c>
      <c r="AU237" s="99" t="s">
        <v>81</v>
      </c>
      <c r="AY237" s="99" t="s">
        <v>175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99" t="s">
        <v>77</v>
      </c>
      <c r="BK237" s="201">
        <f>ROUND(I237*H237,2)</f>
        <v>0</v>
      </c>
      <c r="BL237" s="99" t="s">
        <v>113</v>
      </c>
      <c r="BM237" s="99" t="s">
        <v>2219</v>
      </c>
    </row>
    <row r="238" spans="2:65" s="207" customFormat="1">
      <c r="B238" s="206"/>
      <c r="D238" s="202" t="s">
        <v>185</v>
      </c>
      <c r="E238" s="208" t="s">
        <v>5</v>
      </c>
      <c r="F238" s="209" t="s">
        <v>2196</v>
      </c>
      <c r="H238" s="208" t="s">
        <v>5</v>
      </c>
      <c r="I238" s="10"/>
      <c r="L238" s="206"/>
      <c r="M238" s="210"/>
      <c r="N238" s="211"/>
      <c r="O238" s="211"/>
      <c r="P238" s="211"/>
      <c r="Q238" s="211"/>
      <c r="R238" s="211"/>
      <c r="S238" s="211"/>
      <c r="T238" s="212"/>
      <c r="AT238" s="208" t="s">
        <v>185</v>
      </c>
      <c r="AU238" s="208" t="s">
        <v>81</v>
      </c>
      <c r="AV238" s="207" t="s">
        <v>77</v>
      </c>
      <c r="AW238" s="207" t="s">
        <v>36</v>
      </c>
      <c r="AX238" s="207" t="s">
        <v>73</v>
      </c>
      <c r="AY238" s="208" t="s">
        <v>175</v>
      </c>
    </row>
    <row r="239" spans="2:65" s="214" customFormat="1">
      <c r="B239" s="213"/>
      <c r="D239" s="202" t="s">
        <v>185</v>
      </c>
      <c r="E239" s="215" t="s">
        <v>5</v>
      </c>
      <c r="F239" s="216" t="s">
        <v>2220</v>
      </c>
      <c r="H239" s="217">
        <v>4</v>
      </c>
      <c r="I239" s="11"/>
      <c r="L239" s="213"/>
      <c r="M239" s="218"/>
      <c r="N239" s="219"/>
      <c r="O239" s="219"/>
      <c r="P239" s="219"/>
      <c r="Q239" s="219"/>
      <c r="R239" s="219"/>
      <c r="S239" s="219"/>
      <c r="T239" s="220"/>
      <c r="AT239" s="215" t="s">
        <v>185</v>
      </c>
      <c r="AU239" s="215" t="s">
        <v>81</v>
      </c>
      <c r="AV239" s="214" t="s">
        <v>81</v>
      </c>
      <c r="AW239" s="214" t="s">
        <v>36</v>
      </c>
      <c r="AX239" s="214" t="s">
        <v>77</v>
      </c>
      <c r="AY239" s="215" t="s">
        <v>175</v>
      </c>
    </row>
    <row r="240" spans="2:65" s="109" customFormat="1" ht="24" customHeight="1">
      <c r="B240" s="110"/>
      <c r="C240" s="229" t="s">
        <v>430</v>
      </c>
      <c r="D240" s="229" t="s">
        <v>287</v>
      </c>
      <c r="E240" s="230" t="s">
        <v>1607</v>
      </c>
      <c r="F240" s="231" t="s">
        <v>1608</v>
      </c>
      <c r="G240" s="232" t="s">
        <v>341</v>
      </c>
      <c r="H240" s="233">
        <v>3</v>
      </c>
      <c r="I240" s="13"/>
      <c r="J240" s="234">
        <f>ROUND(I240*H240,2)</f>
        <v>0</v>
      </c>
      <c r="K240" s="231" t="s">
        <v>5</v>
      </c>
      <c r="L240" s="235"/>
      <c r="M240" s="236" t="s">
        <v>5</v>
      </c>
      <c r="N240" s="237" t="s">
        <v>44</v>
      </c>
      <c r="O240" s="111"/>
      <c r="P240" s="199">
        <f>O240*H240</f>
        <v>0</v>
      </c>
      <c r="Q240" s="199">
        <v>1.6E-2</v>
      </c>
      <c r="R240" s="199">
        <f>Q240*H240</f>
        <v>4.8000000000000001E-2</v>
      </c>
      <c r="S240" s="199">
        <v>0</v>
      </c>
      <c r="T240" s="200">
        <f>S240*H240</f>
        <v>0</v>
      </c>
      <c r="AR240" s="99" t="s">
        <v>225</v>
      </c>
      <c r="AT240" s="99" t="s">
        <v>287</v>
      </c>
      <c r="AU240" s="99" t="s">
        <v>81</v>
      </c>
      <c r="AY240" s="99" t="s">
        <v>175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99" t="s">
        <v>77</v>
      </c>
      <c r="BK240" s="201">
        <f>ROUND(I240*H240,2)</f>
        <v>0</v>
      </c>
      <c r="BL240" s="99" t="s">
        <v>113</v>
      </c>
      <c r="BM240" s="99" t="s">
        <v>2221</v>
      </c>
    </row>
    <row r="241" spans="2:65" s="109" customFormat="1" ht="21" customHeight="1">
      <c r="B241" s="110"/>
      <c r="C241" s="229" t="s">
        <v>434</v>
      </c>
      <c r="D241" s="229" t="s">
        <v>287</v>
      </c>
      <c r="E241" s="230" t="s">
        <v>2222</v>
      </c>
      <c r="F241" s="231" t="s">
        <v>2223</v>
      </c>
      <c r="G241" s="232" t="s">
        <v>341</v>
      </c>
      <c r="H241" s="233">
        <v>1</v>
      </c>
      <c r="I241" s="13"/>
      <c r="J241" s="234">
        <f>ROUND(I241*H241,2)</f>
        <v>0</v>
      </c>
      <c r="K241" s="231" t="s">
        <v>5</v>
      </c>
      <c r="L241" s="235"/>
      <c r="M241" s="236" t="s">
        <v>5</v>
      </c>
      <c r="N241" s="237" t="s">
        <v>44</v>
      </c>
      <c r="O241" s="111"/>
      <c r="P241" s="199">
        <f>O241*H241</f>
        <v>0</v>
      </c>
      <c r="Q241" s="199">
        <v>2.7E-2</v>
      </c>
      <c r="R241" s="199">
        <f>Q241*H241</f>
        <v>2.7E-2</v>
      </c>
      <c r="S241" s="199">
        <v>0</v>
      </c>
      <c r="T241" s="200">
        <f>S241*H241</f>
        <v>0</v>
      </c>
      <c r="AR241" s="99" t="s">
        <v>225</v>
      </c>
      <c r="AT241" s="99" t="s">
        <v>287</v>
      </c>
      <c r="AU241" s="99" t="s">
        <v>81</v>
      </c>
      <c r="AY241" s="99" t="s">
        <v>175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99" t="s">
        <v>77</v>
      </c>
      <c r="BK241" s="201">
        <f>ROUND(I241*H241,2)</f>
        <v>0</v>
      </c>
      <c r="BL241" s="99" t="s">
        <v>113</v>
      </c>
      <c r="BM241" s="99" t="s">
        <v>2224</v>
      </c>
    </row>
    <row r="242" spans="2:65" s="109" customFormat="1" ht="38.25" customHeight="1">
      <c r="B242" s="110"/>
      <c r="C242" s="191" t="s">
        <v>438</v>
      </c>
      <c r="D242" s="191" t="s">
        <v>177</v>
      </c>
      <c r="E242" s="192" t="s">
        <v>1610</v>
      </c>
      <c r="F242" s="193" t="s">
        <v>1611</v>
      </c>
      <c r="G242" s="194" t="s">
        <v>341</v>
      </c>
      <c r="H242" s="195">
        <v>2</v>
      </c>
      <c r="I242" s="9"/>
      <c r="J242" s="196">
        <f>ROUND(I242*H242,2)</f>
        <v>0</v>
      </c>
      <c r="K242" s="193" t="s">
        <v>200</v>
      </c>
      <c r="L242" s="110"/>
      <c r="M242" s="197" t="s">
        <v>5</v>
      </c>
      <c r="N242" s="198" t="s">
        <v>44</v>
      </c>
      <c r="O242" s="111"/>
      <c r="P242" s="199">
        <f>O242*H242</f>
        <v>0</v>
      </c>
      <c r="Q242" s="199">
        <v>2.1000000000000001E-4</v>
      </c>
      <c r="R242" s="199">
        <f>Q242*H242</f>
        <v>4.2000000000000002E-4</v>
      </c>
      <c r="S242" s="199">
        <v>0</v>
      </c>
      <c r="T242" s="200">
        <f>S242*H242</f>
        <v>0</v>
      </c>
      <c r="AR242" s="99" t="s">
        <v>113</v>
      </c>
      <c r="AT242" s="99" t="s">
        <v>177</v>
      </c>
      <c r="AU242" s="99" t="s">
        <v>81</v>
      </c>
      <c r="AY242" s="99" t="s">
        <v>175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99" t="s">
        <v>77</v>
      </c>
      <c r="BK242" s="201">
        <f>ROUND(I242*H242,2)</f>
        <v>0</v>
      </c>
      <c r="BL242" s="99" t="s">
        <v>113</v>
      </c>
      <c r="BM242" s="99" t="s">
        <v>2225</v>
      </c>
    </row>
    <row r="243" spans="2:65" s="207" customFormat="1">
      <c r="B243" s="206"/>
      <c r="D243" s="202" t="s">
        <v>185</v>
      </c>
      <c r="E243" s="208" t="s">
        <v>5</v>
      </c>
      <c r="F243" s="209" t="s">
        <v>2196</v>
      </c>
      <c r="H243" s="208" t="s">
        <v>5</v>
      </c>
      <c r="I243" s="10"/>
      <c r="L243" s="206"/>
      <c r="M243" s="210"/>
      <c r="N243" s="211"/>
      <c r="O243" s="211"/>
      <c r="P243" s="211"/>
      <c r="Q243" s="211"/>
      <c r="R243" s="211"/>
      <c r="S243" s="211"/>
      <c r="T243" s="212"/>
      <c r="AT243" s="208" t="s">
        <v>185</v>
      </c>
      <c r="AU243" s="208" t="s">
        <v>81</v>
      </c>
      <c r="AV243" s="207" t="s">
        <v>77</v>
      </c>
      <c r="AW243" s="207" t="s">
        <v>36</v>
      </c>
      <c r="AX243" s="207" t="s">
        <v>73</v>
      </c>
      <c r="AY243" s="208" t="s">
        <v>175</v>
      </c>
    </row>
    <row r="244" spans="2:65" s="214" customFormat="1">
      <c r="B244" s="213"/>
      <c r="D244" s="202" t="s">
        <v>185</v>
      </c>
      <c r="E244" s="215" t="s">
        <v>5</v>
      </c>
      <c r="F244" s="216" t="s">
        <v>81</v>
      </c>
      <c r="H244" s="217">
        <v>2</v>
      </c>
      <c r="I244" s="11"/>
      <c r="L244" s="213"/>
      <c r="M244" s="218"/>
      <c r="N244" s="219"/>
      <c r="O244" s="219"/>
      <c r="P244" s="219"/>
      <c r="Q244" s="219"/>
      <c r="R244" s="219"/>
      <c r="S244" s="219"/>
      <c r="T244" s="220"/>
      <c r="AT244" s="215" t="s">
        <v>185</v>
      </c>
      <c r="AU244" s="215" t="s">
        <v>81</v>
      </c>
      <c r="AV244" s="214" t="s">
        <v>81</v>
      </c>
      <c r="AW244" s="214" t="s">
        <v>36</v>
      </c>
      <c r="AX244" s="214" t="s">
        <v>77</v>
      </c>
      <c r="AY244" s="215" t="s">
        <v>175</v>
      </c>
    </row>
    <row r="245" spans="2:65" s="109" customFormat="1" ht="16.5" customHeight="1">
      <c r="B245" s="110"/>
      <c r="C245" s="229" t="s">
        <v>442</v>
      </c>
      <c r="D245" s="229" t="s">
        <v>287</v>
      </c>
      <c r="E245" s="230" t="s">
        <v>1613</v>
      </c>
      <c r="F245" s="231" t="s">
        <v>1614</v>
      </c>
      <c r="G245" s="232" t="s">
        <v>675</v>
      </c>
      <c r="H245" s="233">
        <v>2</v>
      </c>
      <c r="I245" s="13"/>
      <c r="J245" s="234">
        <f>ROUND(I245*H245,2)</f>
        <v>0</v>
      </c>
      <c r="K245" s="231" t="s">
        <v>5</v>
      </c>
      <c r="L245" s="235"/>
      <c r="M245" s="236" t="s">
        <v>5</v>
      </c>
      <c r="N245" s="237" t="s">
        <v>44</v>
      </c>
      <c r="O245" s="111"/>
      <c r="P245" s="199">
        <f>O245*H245</f>
        <v>0</v>
      </c>
      <c r="Q245" s="199">
        <v>5.4000000000000003E-3</v>
      </c>
      <c r="R245" s="199">
        <f>Q245*H245</f>
        <v>1.0800000000000001E-2</v>
      </c>
      <c r="S245" s="199">
        <v>0</v>
      </c>
      <c r="T245" s="200">
        <f>S245*H245</f>
        <v>0</v>
      </c>
      <c r="AR245" s="99" t="s">
        <v>225</v>
      </c>
      <c r="AT245" s="99" t="s">
        <v>287</v>
      </c>
      <c r="AU245" s="99" t="s">
        <v>81</v>
      </c>
      <c r="AY245" s="99" t="s">
        <v>175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99" t="s">
        <v>77</v>
      </c>
      <c r="BK245" s="201">
        <f>ROUND(I245*H245,2)</f>
        <v>0</v>
      </c>
      <c r="BL245" s="99" t="s">
        <v>113</v>
      </c>
      <c r="BM245" s="99" t="s">
        <v>2226</v>
      </c>
    </row>
    <row r="246" spans="2:65" s="109" customFormat="1" ht="38.25" customHeight="1">
      <c r="B246" s="110"/>
      <c r="C246" s="191" t="s">
        <v>446</v>
      </c>
      <c r="D246" s="191" t="s">
        <v>177</v>
      </c>
      <c r="E246" s="192" t="s">
        <v>1616</v>
      </c>
      <c r="F246" s="193" t="s">
        <v>1617</v>
      </c>
      <c r="G246" s="194" t="s">
        <v>341</v>
      </c>
      <c r="H246" s="195">
        <v>10</v>
      </c>
      <c r="I246" s="9"/>
      <c r="J246" s="196">
        <f>ROUND(I246*H246,2)</f>
        <v>0</v>
      </c>
      <c r="K246" s="193" t="s">
        <v>200</v>
      </c>
      <c r="L246" s="110"/>
      <c r="M246" s="197" t="s">
        <v>5</v>
      </c>
      <c r="N246" s="198" t="s">
        <v>44</v>
      </c>
      <c r="O246" s="111"/>
      <c r="P246" s="199">
        <f>O246*H246</f>
        <v>0</v>
      </c>
      <c r="Q246" s="199">
        <v>1E-4</v>
      </c>
      <c r="R246" s="199">
        <f>Q246*H246</f>
        <v>1E-3</v>
      </c>
      <c r="S246" s="199">
        <v>0</v>
      </c>
      <c r="T246" s="200">
        <f>S246*H246</f>
        <v>0</v>
      </c>
      <c r="AR246" s="99" t="s">
        <v>113</v>
      </c>
      <c r="AT246" s="99" t="s">
        <v>177</v>
      </c>
      <c r="AU246" s="99" t="s">
        <v>81</v>
      </c>
      <c r="AY246" s="99" t="s">
        <v>175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99" t="s">
        <v>77</v>
      </c>
      <c r="BK246" s="201">
        <f>ROUND(I246*H246,2)</f>
        <v>0</v>
      </c>
      <c r="BL246" s="99" t="s">
        <v>113</v>
      </c>
      <c r="BM246" s="99" t="s">
        <v>2227</v>
      </c>
    </row>
    <row r="247" spans="2:65" s="207" customFormat="1">
      <c r="B247" s="206"/>
      <c r="D247" s="202" t="s">
        <v>185</v>
      </c>
      <c r="E247" s="208" t="s">
        <v>5</v>
      </c>
      <c r="F247" s="209" t="s">
        <v>2196</v>
      </c>
      <c r="H247" s="208" t="s">
        <v>5</v>
      </c>
      <c r="I247" s="10"/>
      <c r="L247" s="206"/>
      <c r="M247" s="210"/>
      <c r="N247" s="211"/>
      <c r="O247" s="211"/>
      <c r="P247" s="211"/>
      <c r="Q247" s="211"/>
      <c r="R247" s="211"/>
      <c r="S247" s="211"/>
      <c r="T247" s="212"/>
      <c r="AT247" s="208" t="s">
        <v>185</v>
      </c>
      <c r="AU247" s="208" t="s">
        <v>81</v>
      </c>
      <c r="AV247" s="207" t="s">
        <v>77</v>
      </c>
      <c r="AW247" s="207" t="s">
        <v>36</v>
      </c>
      <c r="AX247" s="207" t="s">
        <v>73</v>
      </c>
      <c r="AY247" s="208" t="s">
        <v>175</v>
      </c>
    </row>
    <row r="248" spans="2:65" s="214" customFormat="1">
      <c r="B248" s="213"/>
      <c r="D248" s="202" t="s">
        <v>185</v>
      </c>
      <c r="E248" s="215" t="s">
        <v>5</v>
      </c>
      <c r="F248" s="216" t="s">
        <v>241</v>
      </c>
      <c r="H248" s="217">
        <v>10</v>
      </c>
      <c r="I248" s="11"/>
      <c r="L248" s="213"/>
      <c r="M248" s="218"/>
      <c r="N248" s="219"/>
      <c r="O248" s="219"/>
      <c r="P248" s="219"/>
      <c r="Q248" s="219"/>
      <c r="R248" s="219"/>
      <c r="S248" s="219"/>
      <c r="T248" s="220"/>
      <c r="AT248" s="215" t="s">
        <v>185</v>
      </c>
      <c r="AU248" s="215" t="s">
        <v>81</v>
      </c>
      <c r="AV248" s="214" t="s">
        <v>81</v>
      </c>
      <c r="AW248" s="214" t="s">
        <v>36</v>
      </c>
      <c r="AX248" s="214" t="s">
        <v>77</v>
      </c>
      <c r="AY248" s="215" t="s">
        <v>175</v>
      </c>
    </row>
    <row r="249" spans="2:65" s="109" customFormat="1" ht="16.5" customHeight="1">
      <c r="B249" s="110"/>
      <c r="C249" s="229" t="s">
        <v>450</v>
      </c>
      <c r="D249" s="229" t="s">
        <v>287</v>
      </c>
      <c r="E249" s="230" t="s">
        <v>1619</v>
      </c>
      <c r="F249" s="231" t="s">
        <v>1620</v>
      </c>
      <c r="G249" s="232" t="s">
        <v>341</v>
      </c>
      <c r="H249" s="233">
        <v>10</v>
      </c>
      <c r="I249" s="13"/>
      <c r="J249" s="234">
        <f>ROUND(I249*H249,2)</f>
        <v>0</v>
      </c>
      <c r="K249" s="231" t="s">
        <v>200</v>
      </c>
      <c r="L249" s="235"/>
      <c r="M249" s="236" t="s">
        <v>5</v>
      </c>
      <c r="N249" s="237" t="s">
        <v>44</v>
      </c>
      <c r="O249" s="111"/>
      <c r="P249" s="199">
        <f>O249*H249</f>
        <v>0</v>
      </c>
      <c r="Q249" s="199">
        <v>5.4999999999999997E-3</v>
      </c>
      <c r="R249" s="199">
        <f>Q249*H249</f>
        <v>5.4999999999999993E-2</v>
      </c>
      <c r="S249" s="199">
        <v>0</v>
      </c>
      <c r="T249" s="200">
        <f>S249*H249</f>
        <v>0</v>
      </c>
      <c r="AR249" s="99" t="s">
        <v>225</v>
      </c>
      <c r="AT249" s="99" t="s">
        <v>287</v>
      </c>
      <c r="AU249" s="99" t="s">
        <v>81</v>
      </c>
      <c r="AY249" s="99" t="s">
        <v>175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99" t="s">
        <v>77</v>
      </c>
      <c r="BK249" s="201">
        <f>ROUND(I249*H249,2)</f>
        <v>0</v>
      </c>
      <c r="BL249" s="99" t="s">
        <v>113</v>
      </c>
      <c r="BM249" s="99" t="s">
        <v>2228</v>
      </c>
    </row>
    <row r="250" spans="2:65" s="109" customFormat="1" ht="25.5" customHeight="1">
      <c r="B250" s="110"/>
      <c r="C250" s="191" t="s">
        <v>455</v>
      </c>
      <c r="D250" s="191" t="s">
        <v>177</v>
      </c>
      <c r="E250" s="192" t="s">
        <v>646</v>
      </c>
      <c r="F250" s="193" t="s">
        <v>647</v>
      </c>
      <c r="G250" s="194" t="s">
        <v>199</v>
      </c>
      <c r="H250" s="195">
        <v>16</v>
      </c>
      <c r="I250" s="9"/>
      <c r="J250" s="196">
        <f>ROUND(I250*H250,2)</f>
        <v>0</v>
      </c>
      <c r="K250" s="193" t="s">
        <v>200</v>
      </c>
      <c r="L250" s="110"/>
      <c r="M250" s="197" t="s">
        <v>5</v>
      </c>
      <c r="N250" s="198" t="s">
        <v>44</v>
      </c>
      <c r="O250" s="111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AR250" s="99" t="s">
        <v>113</v>
      </c>
      <c r="AT250" s="99" t="s">
        <v>177</v>
      </c>
      <c r="AU250" s="99" t="s">
        <v>81</v>
      </c>
      <c r="AY250" s="99" t="s">
        <v>175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99" t="s">
        <v>77</v>
      </c>
      <c r="BK250" s="201">
        <f>ROUND(I250*H250,2)</f>
        <v>0</v>
      </c>
      <c r="BL250" s="99" t="s">
        <v>113</v>
      </c>
      <c r="BM250" s="99" t="s">
        <v>2229</v>
      </c>
    </row>
    <row r="251" spans="2:65" s="207" customFormat="1">
      <c r="B251" s="206"/>
      <c r="D251" s="202" t="s">
        <v>185</v>
      </c>
      <c r="E251" s="208" t="s">
        <v>5</v>
      </c>
      <c r="F251" s="209" t="s">
        <v>2196</v>
      </c>
      <c r="H251" s="208" t="s">
        <v>5</v>
      </c>
      <c r="I251" s="10"/>
      <c r="L251" s="206"/>
      <c r="M251" s="210"/>
      <c r="N251" s="211"/>
      <c r="O251" s="211"/>
      <c r="P251" s="211"/>
      <c r="Q251" s="211"/>
      <c r="R251" s="211"/>
      <c r="S251" s="211"/>
      <c r="T251" s="212"/>
      <c r="AT251" s="208" t="s">
        <v>185</v>
      </c>
      <c r="AU251" s="208" t="s">
        <v>81</v>
      </c>
      <c r="AV251" s="207" t="s">
        <v>77</v>
      </c>
      <c r="AW251" s="207" t="s">
        <v>36</v>
      </c>
      <c r="AX251" s="207" t="s">
        <v>73</v>
      </c>
      <c r="AY251" s="208" t="s">
        <v>175</v>
      </c>
    </row>
    <row r="252" spans="2:65" s="214" customFormat="1">
      <c r="B252" s="213"/>
      <c r="D252" s="202" t="s">
        <v>185</v>
      </c>
      <c r="E252" s="215" t="s">
        <v>5</v>
      </c>
      <c r="F252" s="216" t="s">
        <v>2230</v>
      </c>
      <c r="H252" s="217">
        <v>16</v>
      </c>
      <c r="I252" s="11"/>
      <c r="L252" s="213"/>
      <c r="M252" s="218"/>
      <c r="N252" s="219"/>
      <c r="O252" s="219"/>
      <c r="P252" s="219"/>
      <c r="Q252" s="219"/>
      <c r="R252" s="219"/>
      <c r="S252" s="219"/>
      <c r="T252" s="220"/>
      <c r="AT252" s="215" t="s">
        <v>185</v>
      </c>
      <c r="AU252" s="215" t="s">
        <v>81</v>
      </c>
      <c r="AV252" s="214" t="s">
        <v>81</v>
      </c>
      <c r="AW252" s="214" t="s">
        <v>36</v>
      </c>
      <c r="AX252" s="214" t="s">
        <v>77</v>
      </c>
      <c r="AY252" s="215" t="s">
        <v>175</v>
      </c>
    </row>
    <row r="253" spans="2:65" s="109" customFormat="1" ht="16.5" customHeight="1">
      <c r="B253" s="110"/>
      <c r="C253" s="229" t="s">
        <v>459</v>
      </c>
      <c r="D253" s="229" t="s">
        <v>287</v>
      </c>
      <c r="E253" s="230" t="s">
        <v>650</v>
      </c>
      <c r="F253" s="231" t="s">
        <v>651</v>
      </c>
      <c r="G253" s="232" t="s">
        <v>199</v>
      </c>
      <c r="H253" s="233">
        <v>16</v>
      </c>
      <c r="I253" s="13"/>
      <c r="J253" s="234">
        <f>ROUND(I253*H253,2)</f>
        <v>0</v>
      </c>
      <c r="K253" s="231" t="s">
        <v>5</v>
      </c>
      <c r="L253" s="235"/>
      <c r="M253" s="236" t="s">
        <v>5</v>
      </c>
      <c r="N253" s="237" t="s">
        <v>44</v>
      </c>
      <c r="O253" s="111"/>
      <c r="P253" s="199">
        <f>O253*H253</f>
        <v>0</v>
      </c>
      <c r="Q253" s="199">
        <v>2.7999999999999998E-4</v>
      </c>
      <c r="R253" s="199">
        <f>Q253*H253</f>
        <v>4.4799999999999996E-3</v>
      </c>
      <c r="S253" s="199">
        <v>0</v>
      </c>
      <c r="T253" s="200">
        <f>S253*H253</f>
        <v>0</v>
      </c>
      <c r="AR253" s="99" t="s">
        <v>225</v>
      </c>
      <c r="AT253" s="99" t="s">
        <v>287</v>
      </c>
      <c r="AU253" s="99" t="s">
        <v>81</v>
      </c>
      <c r="AY253" s="99" t="s">
        <v>175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99" t="s">
        <v>77</v>
      </c>
      <c r="BK253" s="201">
        <f>ROUND(I253*H253,2)</f>
        <v>0</v>
      </c>
      <c r="BL253" s="99" t="s">
        <v>113</v>
      </c>
      <c r="BM253" s="99" t="s">
        <v>2231</v>
      </c>
    </row>
    <row r="254" spans="2:65" s="109" customFormat="1" ht="25.5" customHeight="1">
      <c r="B254" s="110"/>
      <c r="C254" s="191" t="s">
        <v>463</v>
      </c>
      <c r="D254" s="191" t="s">
        <v>177</v>
      </c>
      <c r="E254" s="192" t="s">
        <v>653</v>
      </c>
      <c r="F254" s="193" t="s">
        <v>654</v>
      </c>
      <c r="G254" s="194" t="s">
        <v>199</v>
      </c>
      <c r="H254" s="195">
        <v>8</v>
      </c>
      <c r="I254" s="9"/>
      <c r="J254" s="196">
        <f>ROUND(I254*H254,2)</f>
        <v>0</v>
      </c>
      <c r="K254" s="193" t="s">
        <v>200</v>
      </c>
      <c r="L254" s="110"/>
      <c r="M254" s="197" t="s">
        <v>5</v>
      </c>
      <c r="N254" s="198" t="s">
        <v>44</v>
      </c>
      <c r="O254" s="111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AR254" s="99" t="s">
        <v>113</v>
      </c>
      <c r="AT254" s="99" t="s">
        <v>177</v>
      </c>
      <c r="AU254" s="99" t="s">
        <v>81</v>
      </c>
      <c r="AY254" s="99" t="s">
        <v>175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99" t="s">
        <v>77</v>
      </c>
      <c r="BK254" s="201">
        <f>ROUND(I254*H254,2)</f>
        <v>0</v>
      </c>
      <c r="BL254" s="99" t="s">
        <v>113</v>
      </c>
      <c r="BM254" s="99" t="s">
        <v>2232</v>
      </c>
    </row>
    <row r="255" spans="2:65" s="207" customFormat="1">
      <c r="B255" s="206"/>
      <c r="D255" s="202" t="s">
        <v>185</v>
      </c>
      <c r="E255" s="208" t="s">
        <v>5</v>
      </c>
      <c r="F255" s="209" t="s">
        <v>656</v>
      </c>
      <c r="H255" s="208" t="s">
        <v>5</v>
      </c>
      <c r="I255" s="10"/>
      <c r="L255" s="206"/>
      <c r="M255" s="210"/>
      <c r="N255" s="211"/>
      <c r="O255" s="211"/>
      <c r="P255" s="211"/>
      <c r="Q255" s="211"/>
      <c r="R255" s="211"/>
      <c r="S255" s="211"/>
      <c r="T255" s="212"/>
      <c r="AT255" s="208" t="s">
        <v>185</v>
      </c>
      <c r="AU255" s="208" t="s">
        <v>81</v>
      </c>
      <c r="AV255" s="207" t="s">
        <v>77</v>
      </c>
      <c r="AW255" s="207" t="s">
        <v>36</v>
      </c>
      <c r="AX255" s="207" t="s">
        <v>73</v>
      </c>
      <c r="AY255" s="208" t="s">
        <v>175</v>
      </c>
    </row>
    <row r="256" spans="2:65" s="214" customFormat="1">
      <c r="B256" s="213"/>
      <c r="D256" s="202" t="s">
        <v>185</v>
      </c>
      <c r="E256" s="215" t="s">
        <v>5</v>
      </c>
      <c r="F256" s="216" t="s">
        <v>2233</v>
      </c>
      <c r="H256" s="217">
        <v>8</v>
      </c>
      <c r="I256" s="11"/>
      <c r="L256" s="213"/>
      <c r="M256" s="218"/>
      <c r="N256" s="219"/>
      <c r="O256" s="219"/>
      <c r="P256" s="219"/>
      <c r="Q256" s="219"/>
      <c r="R256" s="219"/>
      <c r="S256" s="219"/>
      <c r="T256" s="220"/>
      <c r="AT256" s="215" t="s">
        <v>185</v>
      </c>
      <c r="AU256" s="215" t="s">
        <v>81</v>
      </c>
      <c r="AV256" s="214" t="s">
        <v>81</v>
      </c>
      <c r="AW256" s="214" t="s">
        <v>36</v>
      </c>
      <c r="AX256" s="214" t="s">
        <v>77</v>
      </c>
      <c r="AY256" s="215" t="s">
        <v>175</v>
      </c>
    </row>
    <row r="257" spans="2:65" s="109" customFormat="1" ht="16.5" customHeight="1">
      <c r="B257" s="110"/>
      <c r="C257" s="229" t="s">
        <v>468</v>
      </c>
      <c r="D257" s="229" t="s">
        <v>287</v>
      </c>
      <c r="E257" s="230" t="s">
        <v>658</v>
      </c>
      <c r="F257" s="231" t="s">
        <v>659</v>
      </c>
      <c r="G257" s="232" t="s">
        <v>199</v>
      </c>
      <c r="H257" s="233">
        <v>8</v>
      </c>
      <c r="I257" s="13"/>
      <c r="J257" s="234">
        <f>ROUND(I257*H257,2)</f>
        <v>0</v>
      </c>
      <c r="K257" s="231" t="s">
        <v>200</v>
      </c>
      <c r="L257" s="235"/>
      <c r="M257" s="236" t="s">
        <v>5</v>
      </c>
      <c r="N257" s="237" t="s">
        <v>44</v>
      </c>
      <c r="O257" s="111"/>
      <c r="P257" s="199">
        <f>O257*H257</f>
        <v>0</v>
      </c>
      <c r="Q257" s="199">
        <v>1.5E-3</v>
      </c>
      <c r="R257" s="199">
        <f>Q257*H257</f>
        <v>1.2E-2</v>
      </c>
      <c r="S257" s="199">
        <v>0</v>
      </c>
      <c r="T257" s="200">
        <f>S257*H257</f>
        <v>0</v>
      </c>
      <c r="AR257" s="99" t="s">
        <v>225</v>
      </c>
      <c r="AT257" s="99" t="s">
        <v>287</v>
      </c>
      <c r="AU257" s="99" t="s">
        <v>81</v>
      </c>
      <c r="AY257" s="99" t="s">
        <v>175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99" t="s">
        <v>77</v>
      </c>
      <c r="BK257" s="201">
        <f>ROUND(I257*H257,2)</f>
        <v>0</v>
      </c>
      <c r="BL257" s="99" t="s">
        <v>113</v>
      </c>
      <c r="BM257" s="99" t="s">
        <v>2234</v>
      </c>
    </row>
    <row r="258" spans="2:65" s="109" customFormat="1" ht="16.5" customHeight="1">
      <c r="B258" s="110"/>
      <c r="C258" s="191" t="s">
        <v>472</v>
      </c>
      <c r="D258" s="191" t="s">
        <v>177</v>
      </c>
      <c r="E258" s="192" t="s">
        <v>661</v>
      </c>
      <c r="F258" s="193" t="s">
        <v>662</v>
      </c>
      <c r="G258" s="194" t="s">
        <v>663</v>
      </c>
      <c r="H258" s="195">
        <v>8</v>
      </c>
      <c r="I258" s="9"/>
      <c r="J258" s="196">
        <f>ROUND(I258*H258,2)</f>
        <v>0</v>
      </c>
      <c r="K258" s="193" t="s">
        <v>200</v>
      </c>
      <c r="L258" s="110"/>
      <c r="M258" s="197" t="s">
        <v>5</v>
      </c>
      <c r="N258" s="198" t="s">
        <v>44</v>
      </c>
      <c r="O258" s="111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AR258" s="99" t="s">
        <v>113</v>
      </c>
      <c r="AT258" s="99" t="s">
        <v>177</v>
      </c>
      <c r="AU258" s="99" t="s">
        <v>81</v>
      </c>
      <c r="AY258" s="99" t="s">
        <v>175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99" t="s">
        <v>77</v>
      </c>
      <c r="BK258" s="201">
        <f>ROUND(I258*H258,2)</f>
        <v>0</v>
      </c>
      <c r="BL258" s="99" t="s">
        <v>113</v>
      </c>
      <c r="BM258" s="99" t="s">
        <v>2235</v>
      </c>
    </row>
    <row r="259" spans="2:65" s="207" customFormat="1">
      <c r="B259" s="206"/>
      <c r="D259" s="202" t="s">
        <v>185</v>
      </c>
      <c r="E259" s="208" t="s">
        <v>5</v>
      </c>
      <c r="F259" s="209" t="s">
        <v>665</v>
      </c>
      <c r="H259" s="208" t="s">
        <v>5</v>
      </c>
      <c r="I259" s="10"/>
      <c r="L259" s="206"/>
      <c r="M259" s="210"/>
      <c r="N259" s="211"/>
      <c r="O259" s="211"/>
      <c r="P259" s="211"/>
      <c r="Q259" s="211"/>
      <c r="R259" s="211"/>
      <c r="S259" s="211"/>
      <c r="T259" s="212"/>
      <c r="AT259" s="208" t="s">
        <v>185</v>
      </c>
      <c r="AU259" s="208" t="s">
        <v>81</v>
      </c>
      <c r="AV259" s="207" t="s">
        <v>77</v>
      </c>
      <c r="AW259" s="207" t="s">
        <v>36</v>
      </c>
      <c r="AX259" s="207" t="s">
        <v>73</v>
      </c>
      <c r="AY259" s="208" t="s">
        <v>175</v>
      </c>
    </row>
    <row r="260" spans="2:65" s="207" customFormat="1">
      <c r="B260" s="206"/>
      <c r="D260" s="202" t="s">
        <v>185</v>
      </c>
      <c r="E260" s="208" t="s">
        <v>5</v>
      </c>
      <c r="F260" s="209" t="s">
        <v>666</v>
      </c>
      <c r="H260" s="208" t="s">
        <v>5</v>
      </c>
      <c r="I260" s="10"/>
      <c r="L260" s="206"/>
      <c r="M260" s="210"/>
      <c r="N260" s="211"/>
      <c r="O260" s="211"/>
      <c r="P260" s="211"/>
      <c r="Q260" s="211"/>
      <c r="R260" s="211"/>
      <c r="S260" s="211"/>
      <c r="T260" s="212"/>
      <c r="AT260" s="208" t="s">
        <v>185</v>
      </c>
      <c r="AU260" s="208" t="s">
        <v>81</v>
      </c>
      <c r="AV260" s="207" t="s">
        <v>77</v>
      </c>
      <c r="AW260" s="207" t="s">
        <v>36</v>
      </c>
      <c r="AX260" s="207" t="s">
        <v>73</v>
      </c>
      <c r="AY260" s="208" t="s">
        <v>175</v>
      </c>
    </row>
    <row r="261" spans="2:65" s="214" customFormat="1">
      <c r="B261" s="213"/>
      <c r="D261" s="202" t="s">
        <v>185</v>
      </c>
      <c r="E261" s="215" t="s">
        <v>5</v>
      </c>
      <c r="F261" s="216" t="s">
        <v>225</v>
      </c>
      <c r="H261" s="217">
        <v>8</v>
      </c>
      <c r="I261" s="11"/>
      <c r="L261" s="213"/>
      <c r="M261" s="218"/>
      <c r="N261" s="219"/>
      <c r="O261" s="219"/>
      <c r="P261" s="219"/>
      <c r="Q261" s="219"/>
      <c r="R261" s="219"/>
      <c r="S261" s="219"/>
      <c r="T261" s="220"/>
      <c r="AT261" s="215" t="s">
        <v>185</v>
      </c>
      <c r="AU261" s="215" t="s">
        <v>81</v>
      </c>
      <c r="AV261" s="214" t="s">
        <v>81</v>
      </c>
      <c r="AW261" s="214" t="s">
        <v>36</v>
      </c>
      <c r="AX261" s="214" t="s">
        <v>77</v>
      </c>
      <c r="AY261" s="215" t="s">
        <v>175</v>
      </c>
    </row>
    <row r="262" spans="2:65" s="109" customFormat="1" ht="16.5" customHeight="1">
      <c r="B262" s="110"/>
      <c r="C262" s="191" t="s">
        <v>476</v>
      </c>
      <c r="D262" s="191" t="s">
        <v>177</v>
      </c>
      <c r="E262" s="192" t="s">
        <v>667</v>
      </c>
      <c r="F262" s="193" t="s">
        <v>668</v>
      </c>
      <c r="G262" s="194" t="s">
        <v>341</v>
      </c>
      <c r="H262" s="195">
        <v>8</v>
      </c>
      <c r="I262" s="9"/>
      <c r="J262" s="196">
        <f>ROUND(I262*H262,2)</f>
        <v>0</v>
      </c>
      <c r="K262" s="193" t="s">
        <v>200</v>
      </c>
      <c r="L262" s="110"/>
      <c r="M262" s="197" t="s">
        <v>5</v>
      </c>
      <c r="N262" s="198" t="s">
        <v>44</v>
      </c>
      <c r="O262" s="111"/>
      <c r="P262" s="199">
        <f>O262*H262</f>
        <v>0</v>
      </c>
      <c r="Q262" s="199">
        <v>2.0000000000000002E-5</v>
      </c>
      <c r="R262" s="199">
        <f>Q262*H262</f>
        <v>1.6000000000000001E-4</v>
      </c>
      <c r="S262" s="199">
        <v>0</v>
      </c>
      <c r="T262" s="200">
        <f>S262*H262</f>
        <v>0</v>
      </c>
      <c r="AR262" s="99" t="s">
        <v>113</v>
      </c>
      <c r="AT262" s="99" t="s">
        <v>177</v>
      </c>
      <c r="AU262" s="99" t="s">
        <v>81</v>
      </c>
      <c r="AY262" s="99" t="s">
        <v>175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99" t="s">
        <v>77</v>
      </c>
      <c r="BK262" s="201">
        <f>ROUND(I262*H262,2)</f>
        <v>0</v>
      </c>
      <c r="BL262" s="99" t="s">
        <v>113</v>
      </c>
      <c r="BM262" s="99" t="s">
        <v>2236</v>
      </c>
    </row>
    <row r="263" spans="2:65" s="207" customFormat="1">
      <c r="B263" s="206"/>
      <c r="D263" s="202" t="s">
        <v>185</v>
      </c>
      <c r="E263" s="208" t="s">
        <v>5</v>
      </c>
      <c r="F263" s="209" t="s">
        <v>2196</v>
      </c>
      <c r="H263" s="208" t="s">
        <v>5</v>
      </c>
      <c r="I263" s="10"/>
      <c r="L263" s="206"/>
      <c r="M263" s="210"/>
      <c r="N263" s="211"/>
      <c r="O263" s="211"/>
      <c r="P263" s="211"/>
      <c r="Q263" s="211"/>
      <c r="R263" s="211"/>
      <c r="S263" s="211"/>
      <c r="T263" s="212"/>
      <c r="AT263" s="208" t="s">
        <v>185</v>
      </c>
      <c r="AU263" s="208" t="s">
        <v>81</v>
      </c>
      <c r="AV263" s="207" t="s">
        <v>77</v>
      </c>
      <c r="AW263" s="207" t="s">
        <v>36</v>
      </c>
      <c r="AX263" s="207" t="s">
        <v>73</v>
      </c>
      <c r="AY263" s="208" t="s">
        <v>175</v>
      </c>
    </row>
    <row r="264" spans="2:65" s="214" customFormat="1">
      <c r="B264" s="213"/>
      <c r="D264" s="202" t="s">
        <v>185</v>
      </c>
      <c r="E264" s="215" t="s">
        <v>5</v>
      </c>
      <c r="F264" s="216" t="s">
        <v>225</v>
      </c>
      <c r="H264" s="217">
        <v>8</v>
      </c>
      <c r="I264" s="11"/>
      <c r="L264" s="213"/>
      <c r="M264" s="218"/>
      <c r="N264" s="219"/>
      <c r="O264" s="219"/>
      <c r="P264" s="219"/>
      <c r="Q264" s="219"/>
      <c r="R264" s="219"/>
      <c r="S264" s="219"/>
      <c r="T264" s="220"/>
      <c r="AT264" s="215" t="s">
        <v>185</v>
      </c>
      <c r="AU264" s="215" t="s">
        <v>81</v>
      </c>
      <c r="AV264" s="214" t="s">
        <v>81</v>
      </c>
      <c r="AW264" s="214" t="s">
        <v>36</v>
      </c>
      <c r="AX264" s="214" t="s">
        <v>77</v>
      </c>
      <c r="AY264" s="215" t="s">
        <v>175</v>
      </c>
    </row>
    <row r="265" spans="2:65" s="109" customFormat="1" ht="16.5" customHeight="1">
      <c r="B265" s="110"/>
      <c r="C265" s="229" t="s">
        <v>480</v>
      </c>
      <c r="D265" s="229" t="s">
        <v>287</v>
      </c>
      <c r="E265" s="230" t="s">
        <v>670</v>
      </c>
      <c r="F265" s="379" t="s">
        <v>671</v>
      </c>
      <c r="G265" s="232" t="s">
        <v>341</v>
      </c>
      <c r="H265" s="233">
        <v>8</v>
      </c>
      <c r="I265" s="13"/>
      <c r="J265" s="234">
        <f>ROUND(I265*H265,2)</f>
        <v>0</v>
      </c>
      <c r="K265" s="231" t="s">
        <v>5</v>
      </c>
      <c r="L265" s="235"/>
      <c r="M265" s="236" t="s">
        <v>5</v>
      </c>
      <c r="N265" s="237" t="s">
        <v>44</v>
      </c>
      <c r="O265" s="111"/>
      <c r="P265" s="199">
        <f>O265*H265</f>
        <v>0</v>
      </c>
      <c r="Q265" s="199">
        <v>3.64E-3</v>
      </c>
      <c r="R265" s="199">
        <f>Q265*H265</f>
        <v>2.912E-2</v>
      </c>
      <c r="S265" s="199">
        <v>0</v>
      </c>
      <c r="T265" s="200">
        <f>S265*H265</f>
        <v>0</v>
      </c>
      <c r="AR265" s="99" t="s">
        <v>225</v>
      </c>
      <c r="AT265" s="99" t="s">
        <v>287</v>
      </c>
      <c r="AU265" s="99" t="s">
        <v>81</v>
      </c>
      <c r="AY265" s="99" t="s">
        <v>175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99" t="s">
        <v>77</v>
      </c>
      <c r="BK265" s="201">
        <f>ROUND(I265*H265,2)</f>
        <v>0</v>
      </c>
      <c r="BL265" s="99" t="s">
        <v>113</v>
      </c>
      <c r="BM265" s="99" t="s">
        <v>2237</v>
      </c>
    </row>
    <row r="266" spans="2:65" s="109" customFormat="1" ht="16.5" customHeight="1">
      <c r="B266" s="110"/>
      <c r="C266" s="229" t="s">
        <v>484</v>
      </c>
      <c r="D266" s="229" t="s">
        <v>287</v>
      </c>
      <c r="E266" s="230" t="s">
        <v>673</v>
      </c>
      <c r="F266" s="379" t="s">
        <v>674</v>
      </c>
      <c r="G266" s="232" t="s">
        <v>675</v>
      </c>
      <c r="H266" s="233">
        <v>8</v>
      </c>
      <c r="I266" s="13"/>
      <c r="J266" s="234">
        <f>ROUND(I266*H266,2)</f>
        <v>0</v>
      </c>
      <c r="K266" s="231" t="s">
        <v>5</v>
      </c>
      <c r="L266" s="235"/>
      <c r="M266" s="236" t="s">
        <v>5</v>
      </c>
      <c r="N266" s="237" t="s">
        <v>44</v>
      </c>
      <c r="O266" s="111"/>
      <c r="P266" s="199">
        <f>O266*H266</f>
        <v>0</v>
      </c>
      <c r="Q266" s="199">
        <v>3.3E-3</v>
      </c>
      <c r="R266" s="199">
        <f>Q266*H266</f>
        <v>2.64E-2</v>
      </c>
      <c r="S266" s="199">
        <v>0</v>
      </c>
      <c r="T266" s="200">
        <f>S266*H266</f>
        <v>0</v>
      </c>
      <c r="AR266" s="99" t="s">
        <v>225</v>
      </c>
      <c r="AT266" s="99" t="s">
        <v>287</v>
      </c>
      <c r="AU266" s="99" t="s">
        <v>81</v>
      </c>
      <c r="AY266" s="99" t="s">
        <v>175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99" t="s">
        <v>77</v>
      </c>
      <c r="BK266" s="201">
        <f>ROUND(I266*H266,2)</f>
        <v>0</v>
      </c>
      <c r="BL266" s="99" t="s">
        <v>113</v>
      </c>
      <c r="BM266" s="99" t="s">
        <v>2238</v>
      </c>
    </row>
    <row r="267" spans="2:65" s="109" customFormat="1" ht="16.5" customHeight="1">
      <c r="B267" s="110"/>
      <c r="C267" s="191" t="s">
        <v>488</v>
      </c>
      <c r="D267" s="191" t="s">
        <v>177</v>
      </c>
      <c r="E267" s="192" t="s">
        <v>677</v>
      </c>
      <c r="F267" s="193" t="s">
        <v>678</v>
      </c>
      <c r="G267" s="194" t="s">
        <v>341</v>
      </c>
      <c r="H267" s="195">
        <v>8</v>
      </c>
      <c r="I267" s="9"/>
      <c r="J267" s="196">
        <f>ROUND(I267*H267,2)</f>
        <v>0</v>
      </c>
      <c r="K267" s="193" t="s">
        <v>5</v>
      </c>
      <c r="L267" s="110"/>
      <c r="M267" s="197" t="s">
        <v>5</v>
      </c>
      <c r="N267" s="198" t="s">
        <v>44</v>
      </c>
      <c r="O267" s="111"/>
      <c r="P267" s="199">
        <f>O267*H267</f>
        <v>0</v>
      </c>
      <c r="Q267" s="199">
        <v>2.0000000000000002E-5</v>
      </c>
      <c r="R267" s="199">
        <f>Q267*H267</f>
        <v>1.6000000000000001E-4</v>
      </c>
      <c r="S267" s="199">
        <v>0</v>
      </c>
      <c r="T267" s="200">
        <f>S267*H267</f>
        <v>0</v>
      </c>
      <c r="AR267" s="99" t="s">
        <v>113</v>
      </c>
      <c r="AT267" s="99" t="s">
        <v>177</v>
      </c>
      <c r="AU267" s="99" t="s">
        <v>81</v>
      </c>
      <c r="AY267" s="99" t="s">
        <v>175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99" t="s">
        <v>77</v>
      </c>
      <c r="BK267" s="201">
        <f>ROUND(I267*H267,2)</f>
        <v>0</v>
      </c>
      <c r="BL267" s="99" t="s">
        <v>113</v>
      </c>
      <c r="BM267" s="99" t="s">
        <v>2239</v>
      </c>
    </row>
    <row r="268" spans="2:65" s="109" customFormat="1" ht="16.5" customHeight="1">
      <c r="B268" s="110"/>
      <c r="C268" s="229" t="s">
        <v>492</v>
      </c>
      <c r="D268" s="229" t="s">
        <v>287</v>
      </c>
      <c r="E268" s="230" t="s">
        <v>680</v>
      </c>
      <c r="F268" s="231" t="s">
        <v>681</v>
      </c>
      <c r="G268" s="232" t="s">
        <v>663</v>
      </c>
      <c r="H268" s="233">
        <v>8</v>
      </c>
      <c r="I268" s="13"/>
      <c r="J268" s="234">
        <f>ROUND(I268*H268,2)</f>
        <v>0</v>
      </c>
      <c r="K268" s="231" t="s">
        <v>5</v>
      </c>
      <c r="L268" s="235"/>
      <c r="M268" s="236" t="s">
        <v>5</v>
      </c>
      <c r="N268" s="237" t="s">
        <v>44</v>
      </c>
      <c r="O268" s="111"/>
      <c r="P268" s="199">
        <f>O268*H268</f>
        <v>0</v>
      </c>
      <c r="Q268" s="199">
        <v>4.2999999999999999E-4</v>
      </c>
      <c r="R268" s="199">
        <f>Q268*H268</f>
        <v>3.4399999999999999E-3</v>
      </c>
      <c r="S268" s="199">
        <v>0</v>
      </c>
      <c r="T268" s="200">
        <f>S268*H268</f>
        <v>0</v>
      </c>
      <c r="AR268" s="99" t="s">
        <v>225</v>
      </c>
      <c r="AT268" s="99" t="s">
        <v>287</v>
      </c>
      <c r="AU268" s="99" t="s">
        <v>81</v>
      </c>
      <c r="AY268" s="99" t="s">
        <v>175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99" t="s">
        <v>77</v>
      </c>
      <c r="BK268" s="201">
        <f>ROUND(I268*H268,2)</f>
        <v>0</v>
      </c>
      <c r="BL268" s="99" t="s">
        <v>113</v>
      </c>
      <c r="BM268" s="99" t="s">
        <v>2240</v>
      </c>
    </row>
    <row r="269" spans="2:65" s="109" customFormat="1" ht="25.5" customHeight="1">
      <c r="B269" s="110"/>
      <c r="C269" s="191" t="s">
        <v>496</v>
      </c>
      <c r="D269" s="191" t="s">
        <v>177</v>
      </c>
      <c r="E269" s="192" t="s">
        <v>683</v>
      </c>
      <c r="F269" s="193" t="s">
        <v>684</v>
      </c>
      <c r="G269" s="194" t="s">
        <v>341</v>
      </c>
      <c r="H269" s="195">
        <v>8</v>
      </c>
      <c r="I269" s="9"/>
      <c r="J269" s="196">
        <f>ROUND(I269*H269,2)</f>
        <v>0</v>
      </c>
      <c r="K269" s="193" t="s">
        <v>200</v>
      </c>
      <c r="L269" s="110"/>
      <c r="M269" s="197" t="s">
        <v>5</v>
      </c>
      <c r="N269" s="198" t="s">
        <v>44</v>
      </c>
      <c r="O269" s="111"/>
      <c r="P269" s="199">
        <f>O269*H269</f>
        <v>0</v>
      </c>
      <c r="Q269" s="199">
        <v>0</v>
      </c>
      <c r="R269" s="199">
        <f>Q269*H269</f>
        <v>0</v>
      </c>
      <c r="S269" s="199">
        <v>7.6800000000000002E-3</v>
      </c>
      <c r="T269" s="200">
        <f>S269*H269</f>
        <v>6.1440000000000002E-2</v>
      </c>
      <c r="AR269" s="99" t="s">
        <v>113</v>
      </c>
      <c r="AT269" s="99" t="s">
        <v>177</v>
      </c>
      <c r="AU269" s="99" t="s">
        <v>81</v>
      </c>
      <c r="AY269" s="99" t="s">
        <v>175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99" t="s">
        <v>77</v>
      </c>
      <c r="BK269" s="201">
        <f>ROUND(I269*H269,2)</f>
        <v>0</v>
      </c>
      <c r="BL269" s="99" t="s">
        <v>113</v>
      </c>
      <c r="BM269" s="99" t="s">
        <v>2241</v>
      </c>
    </row>
    <row r="270" spans="2:65" s="207" customFormat="1">
      <c r="B270" s="206"/>
      <c r="D270" s="202" t="s">
        <v>185</v>
      </c>
      <c r="E270" s="208" t="s">
        <v>5</v>
      </c>
      <c r="F270" s="209" t="s">
        <v>686</v>
      </c>
      <c r="H270" s="208" t="s">
        <v>5</v>
      </c>
      <c r="I270" s="10"/>
      <c r="L270" s="206"/>
      <c r="M270" s="210"/>
      <c r="N270" s="211"/>
      <c r="O270" s="211"/>
      <c r="P270" s="211"/>
      <c r="Q270" s="211"/>
      <c r="R270" s="211"/>
      <c r="S270" s="211"/>
      <c r="T270" s="212"/>
      <c r="AT270" s="208" t="s">
        <v>185</v>
      </c>
      <c r="AU270" s="208" t="s">
        <v>81</v>
      </c>
      <c r="AV270" s="207" t="s">
        <v>77</v>
      </c>
      <c r="AW270" s="207" t="s">
        <v>36</v>
      </c>
      <c r="AX270" s="207" t="s">
        <v>73</v>
      </c>
      <c r="AY270" s="208" t="s">
        <v>175</v>
      </c>
    </row>
    <row r="271" spans="2:65" s="214" customFormat="1">
      <c r="B271" s="213"/>
      <c r="D271" s="202" t="s">
        <v>185</v>
      </c>
      <c r="E271" s="215" t="s">
        <v>5</v>
      </c>
      <c r="F271" s="216" t="s">
        <v>225</v>
      </c>
      <c r="H271" s="217">
        <v>8</v>
      </c>
      <c r="I271" s="11"/>
      <c r="L271" s="213"/>
      <c r="M271" s="218"/>
      <c r="N271" s="219"/>
      <c r="O271" s="219"/>
      <c r="P271" s="219"/>
      <c r="Q271" s="219"/>
      <c r="R271" s="219"/>
      <c r="S271" s="219"/>
      <c r="T271" s="220"/>
      <c r="AT271" s="215" t="s">
        <v>185</v>
      </c>
      <c r="AU271" s="215" t="s">
        <v>81</v>
      </c>
      <c r="AV271" s="214" t="s">
        <v>81</v>
      </c>
      <c r="AW271" s="214" t="s">
        <v>36</v>
      </c>
      <c r="AX271" s="214" t="s">
        <v>77</v>
      </c>
      <c r="AY271" s="215" t="s">
        <v>175</v>
      </c>
    </row>
    <row r="272" spans="2:65" s="109" customFormat="1" ht="38.25" customHeight="1">
      <c r="B272" s="110"/>
      <c r="C272" s="191" t="s">
        <v>500</v>
      </c>
      <c r="D272" s="191" t="s">
        <v>177</v>
      </c>
      <c r="E272" s="192" t="s">
        <v>2242</v>
      </c>
      <c r="F272" s="193" t="s">
        <v>2243</v>
      </c>
      <c r="G272" s="194" t="s">
        <v>341</v>
      </c>
      <c r="H272" s="195">
        <v>9</v>
      </c>
      <c r="I272" s="9"/>
      <c r="J272" s="196">
        <f>ROUND(I272*H272,2)</f>
        <v>0</v>
      </c>
      <c r="K272" s="193" t="s">
        <v>200</v>
      </c>
      <c r="L272" s="110"/>
      <c r="M272" s="197" t="s">
        <v>5</v>
      </c>
      <c r="N272" s="198" t="s">
        <v>44</v>
      </c>
      <c r="O272" s="111"/>
      <c r="P272" s="199">
        <f>O272*H272</f>
        <v>0</v>
      </c>
      <c r="Q272" s="199">
        <v>8.5999999999999998E-4</v>
      </c>
      <c r="R272" s="199">
        <f>Q272*H272</f>
        <v>7.7399999999999995E-3</v>
      </c>
      <c r="S272" s="199">
        <v>0</v>
      </c>
      <c r="T272" s="200">
        <f>S272*H272</f>
        <v>0</v>
      </c>
      <c r="AR272" s="99" t="s">
        <v>113</v>
      </c>
      <c r="AT272" s="99" t="s">
        <v>177</v>
      </c>
      <c r="AU272" s="99" t="s">
        <v>81</v>
      </c>
      <c r="AY272" s="99" t="s">
        <v>175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99" t="s">
        <v>77</v>
      </c>
      <c r="BK272" s="201">
        <f>ROUND(I272*H272,2)</f>
        <v>0</v>
      </c>
      <c r="BL272" s="99" t="s">
        <v>113</v>
      </c>
      <c r="BM272" s="99" t="s">
        <v>2244</v>
      </c>
    </row>
    <row r="273" spans="2:65" s="207" customFormat="1">
      <c r="B273" s="206"/>
      <c r="D273" s="202" t="s">
        <v>185</v>
      </c>
      <c r="E273" s="208" t="s">
        <v>5</v>
      </c>
      <c r="F273" s="209" t="s">
        <v>2196</v>
      </c>
      <c r="H273" s="208" t="s">
        <v>5</v>
      </c>
      <c r="I273" s="10"/>
      <c r="L273" s="206"/>
      <c r="M273" s="210"/>
      <c r="N273" s="211"/>
      <c r="O273" s="211"/>
      <c r="P273" s="211"/>
      <c r="Q273" s="211"/>
      <c r="R273" s="211"/>
      <c r="S273" s="211"/>
      <c r="T273" s="212"/>
      <c r="AT273" s="208" t="s">
        <v>185</v>
      </c>
      <c r="AU273" s="208" t="s">
        <v>81</v>
      </c>
      <c r="AV273" s="207" t="s">
        <v>77</v>
      </c>
      <c r="AW273" s="207" t="s">
        <v>36</v>
      </c>
      <c r="AX273" s="207" t="s">
        <v>73</v>
      </c>
      <c r="AY273" s="208" t="s">
        <v>175</v>
      </c>
    </row>
    <row r="274" spans="2:65" s="214" customFormat="1">
      <c r="B274" s="213"/>
      <c r="D274" s="202" t="s">
        <v>185</v>
      </c>
      <c r="E274" s="215" t="s">
        <v>5</v>
      </c>
      <c r="F274" s="216" t="s">
        <v>232</v>
      </c>
      <c r="H274" s="217">
        <v>9</v>
      </c>
      <c r="I274" s="11"/>
      <c r="L274" s="213"/>
      <c r="M274" s="218"/>
      <c r="N274" s="219"/>
      <c r="O274" s="219"/>
      <c r="P274" s="219"/>
      <c r="Q274" s="219"/>
      <c r="R274" s="219"/>
      <c r="S274" s="219"/>
      <c r="T274" s="220"/>
      <c r="AT274" s="215" t="s">
        <v>185</v>
      </c>
      <c r="AU274" s="215" t="s">
        <v>81</v>
      </c>
      <c r="AV274" s="214" t="s">
        <v>81</v>
      </c>
      <c r="AW274" s="214" t="s">
        <v>36</v>
      </c>
      <c r="AX274" s="214" t="s">
        <v>77</v>
      </c>
      <c r="AY274" s="215" t="s">
        <v>175</v>
      </c>
    </row>
    <row r="275" spans="2:65" s="109" customFormat="1" ht="16.5" customHeight="1">
      <c r="B275" s="110"/>
      <c r="C275" s="229" t="s">
        <v>504</v>
      </c>
      <c r="D275" s="229" t="s">
        <v>287</v>
      </c>
      <c r="E275" s="230" t="s">
        <v>2245</v>
      </c>
      <c r="F275" s="379" t="s">
        <v>2246</v>
      </c>
      <c r="G275" s="232" t="s">
        <v>675</v>
      </c>
      <c r="H275" s="233">
        <v>9</v>
      </c>
      <c r="I275" s="13"/>
      <c r="J275" s="234">
        <f>ROUND(I275*H275,2)</f>
        <v>0</v>
      </c>
      <c r="K275" s="231" t="s">
        <v>5</v>
      </c>
      <c r="L275" s="235"/>
      <c r="M275" s="236" t="s">
        <v>5</v>
      </c>
      <c r="N275" s="237" t="s">
        <v>44</v>
      </c>
      <c r="O275" s="111"/>
      <c r="P275" s="199">
        <f>O275*H275</f>
        <v>0</v>
      </c>
      <c r="Q275" s="199">
        <v>6.5399999999999998E-3</v>
      </c>
      <c r="R275" s="199">
        <f>Q275*H275</f>
        <v>5.8859999999999996E-2</v>
      </c>
      <c r="S275" s="199">
        <v>0</v>
      </c>
      <c r="T275" s="200">
        <f>S275*H275</f>
        <v>0</v>
      </c>
      <c r="AR275" s="99" t="s">
        <v>225</v>
      </c>
      <c r="AT275" s="99" t="s">
        <v>287</v>
      </c>
      <c r="AU275" s="99" t="s">
        <v>81</v>
      </c>
      <c r="AY275" s="99" t="s">
        <v>175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99" t="s">
        <v>77</v>
      </c>
      <c r="BK275" s="201">
        <f>ROUND(I275*H275,2)</f>
        <v>0</v>
      </c>
      <c r="BL275" s="99" t="s">
        <v>113</v>
      </c>
      <c r="BM275" s="99" t="s">
        <v>2247</v>
      </c>
    </row>
    <row r="276" spans="2:65" s="109" customFormat="1" ht="16.5" customHeight="1">
      <c r="B276" s="110"/>
      <c r="C276" s="229" t="s">
        <v>508</v>
      </c>
      <c r="D276" s="229" t="s">
        <v>287</v>
      </c>
      <c r="E276" s="230" t="s">
        <v>1678</v>
      </c>
      <c r="F276" s="379" t="s">
        <v>1679</v>
      </c>
      <c r="G276" s="232" t="s">
        <v>675</v>
      </c>
      <c r="H276" s="233">
        <v>9</v>
      </c>
      <c r="I276" s="13"/>
      <c r="J276" s="234">
        <f>ROUND(I276*H276,2)</f>
        <v>0</v>
      </c>
      <c r="K276" s="231" t="s">
        <v>5</v>
      </c>
      <c r="L276" s="235"/>
      <c r="M276" s="236" t="s">
        <v>5</v>
      </c>
      <c r="N276" s="237" t="s">
        <v>44</v>
      </c>
      <c r="O276" s="111"/>
      <c r="P276" s="199">
        <f>O276*H276</f>
        <v>0</v>
      </c>
      <c r="Q276" s="199">
        <v>1.47E-2</v>
      </c>
      <c r="R276" s="199">
        <f>Q276*H276</f>
        <v>0.1323</v>
      </c>
      <c r="S276" s="199">
        <v>0</v>
      </c>
      <c r="T276" s="200">
        <f>S276*H276</f>
        <v>0</v>
      </c>
      <c r="AR276" s="99" t="s">
        <v>225</v>
      </c>
      <c r="AT276" s="99" t="s">
        <v>287</v>
      </c>
      <c r="AU276" s="99" t="s">
        <v>81</v>
      </c>
      <c r="AY276" s="99" t="s">
        <v>175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99" t="s">
        <v>77</v>
      </c>
      <c r="BK276" s="201">
        <f>ROUND(I276*H276,2)</f>
        <v>0</v>
      </c>
      <c r="BL276" s="99" t="s">
        <v>113</v>
      </c>
      <c r="BM276" s="99" t="s">
        <v>2248</v>
      </c>
    </row>
    <row r="277" spans="2:65" s="109" customFormat="1" ht="25.5" customHeight="1">
      <c r="B277" s="110"/>
      <c r="C277" s="191" t="s">
        <v>513</v>
      </c>
      <c r="D277" s="191" t="s">
        <v>177</v>
      </c>
      <c r="E277" s="192" t="s">
        <v>1686</v>
      </c>
      <c r="F277" s="193" t="s">
        <v>1687</v>
      </c>
      <c r="G277" s="194" t="s">
        <v>341</v>
      </c>
      <c r="H277" s="195">
        <v>11</v>
      </c>
      <c r="I277" s="9"/>
      <c r="J277" s="196">
        <f>ROUND(I277*H277,2)</f>
        <v>0</v>
      </c>
      <c r="K277" s="193" t="s">
        <v>5</v>
      </c>
      <c r="L277" s="110"/>
      <c r="M277" s="197" t="s">
        <v>5</v>
      </c>
      <c r="N277" s="198" t="s">
        <v>44</v>
      </c>
      <c r="O277" s="111"/>
      <c r="P277" s="199">
        <f>O277*H277</f>
        <v>0</v>
      </c>
      <c r="Q277" s="199">
        <v>0</v>
      </c>
      <c r="R277" s="199">
        <f>Q277*H277</f>
        <v>0</v>
      </c>
      <c r="S277" s="199">
        <v>1.83E-2</v>
      </c>
      <c r="T277" s="200">
        <f>S277*H277</f>
        <v>0.20130000000000001</v>
      </c>
      <c r="AR277" s="99" t="s">
        <v>113</v>
      </c>
      <c r="AT277" s="99" t="s">
        <v>177</v>
      </c>
      <c r="AU277" s="99" t="s">
        <v>81</v>
      </c>
      <c r="AY277" s="99" t="s">
        <v>175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99" t="s">
        <v>77</v>
      </c>
      <c r="BK277" s="201">
        <f>ROUND(I277*H277,2)</f>
        <v>0</v>
      </c>
      <c r="BL277" s="99" t="s">
        <v>113</v>
      </c>
      <c r="BM277" s="99" t="s">
        <v>2249</v>
      </c>
    </row>
    <row r="278" spans="2:65" s="109" customFormat="1" ht="25.5" customHeight="1">
      <c r="B278" s="110"/>
      <c r="C278" s="191" t="s">
        <v>518</v>
      </c>
      <c r="D278" s="191" t="s">
        <v>177</v>
      </c>
      <c r="E278" s="192" t="s">
        <v>1690</v>
      </c>
      <c r="F278" s="193" t="s">
        <v>1691</v>
      </c>
      <c r="G278" s="194" t="s">
        <v>341</v>
      </c>
      <c r="H278" s="195">
        <v>1</v>
      </c>
      <c r="I278" s="9"/>
      <c r="J278" s="196">
        <f>ROUND(I278*H278,2)</f>
        <v>0</v>
      </c>
      <c r="K278" s="193" t="s">
        <v>200</v>
      </c>
      <c r="L278" s="110"/>
      <c r="M278" s="197" t="s">
        <v>5</v>
      </c>
      <c r="N278" s="198" t="s">
        <v>44</v>
      </c>
      <c r="O278" s="111"/>
      <c r="P278" s="199">
        <f>O278*H278</f>
        <v>0</v>
      </c>
      <c r="Q278" s="199">
        <v>3.4000000000000002E-4</v>
      </c>
      <c r="R278" s="199">
        <f>Q278*H278</f>
        <v>3.4000000000000002E-4</v>
      </c>
      <c r="S278" s="199">
        <v>0</v>
      </c>
      <c r="T278" s="200">
        <f>S278*H278</f>
        <v>0</v>
      </c>
      <c r="AR278" s="99" t="s">
        <v>113</v>
      </c>
      <c r="AT278" s="99" t="s">
        <v>177</v>
      </c>
      <c r="AU278" s="99" t="s">
        <v>81</v>
      </c>
      <c r="AY278" s="99" t="s">
        <v>175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99" t="s">
        <v>77</v>
      </c>
      <c r="BK278" s="201">
        <f>ROUND(I278*H278,2)</f>
        <v>0</v>
      </c>
      <c r="BL278" s="99" t="s">
        <v>113</v>
      </c>
      <c r="BM278" s="99" t="s">
        <v>2250</v>
      </c>
    </row>
    <row r="279" spans="2:65" s="207" customFormat="1">
      <c r="B279" s="206"/>
      <c r="D279" s="202" t="s">
        <v>185</v>
      </c>
      <c r="E279" s="208" t="s">
        <v>5</v>
      </c>
      <c r="F279" s="209" t="s">
        <v>2196</v>
      </c>
      <c r="H279" s="208" t="s">
        <v>5</v>
      </c>
      <c r="I279" s="10"/>
      <c r="L279" s="206"/>
      <c r="M279" s="210"/>
      <c r="N279" s="211"/>
      <c r="O279" s="211"/>
      <c r="P279" s="211"/>
      <c r="Q279" s="211"/>
      <c r="R279" s="211"/>
      <c r="S279" s="211"/>
      <c r="T279" s="212"/>
      <c r="AT279" s="208" t="s">
        <v>185</v>
      </c>
      <c r="AU279" s="208" t="s">
        <v>81</v>
      </c>
      <c r="AV279" s="207" t="s">
        <v>77</v>
      </c>
      <c r="AW279" s="207" t="s">
        <v>36</v>
      </c>
      <c r="AX279" s="207" t="s">
        <v>73</v>
      </c>
      <c r="AY279" s="208" t="s">
        <v>175</v>
      </c>
    </row>
    <row r="280" spans="2:65" s="214" customFormat="1">
      <c r="B280" s="213"/>
      <c r="D280" s="202" t="s">
        <v>185</v>
      </c>
      <c r="E280" s="215" t="s">
        <v>5</v>
      </c>
      <c r="F280" s="216" t="s">
        <v>77</v>
      </c>
      <c r="H280" s="217">
        <v>1</v>
      </c>
      <c r="I280" s="11"/>
      <c r="L280" s="213"/>
      <c r="M280" s="218"/>
      <c r="N280" s="219"/>
      <c r="O280" s="219"/>
      <c r="P280" s="219"/>
      <c r="Q280" s="219"/>
      <c r="R280" s="219"/>
      <c r="S280" s="219"/>
      <c r="T280" s="220"/>
      <c r="AT280" s="215" t="s">
        <v>185</v>
      </c>
      <c r="AU280" s="215" t="s">
        <v>81</v>
      </c>
      <c r="AV280" s="214" t="s">
        <v>81</v>
      </c>
      <c r="AW280" s="214" t="s">
        <v>36</v>
      </c>
      <c r="AX280" s="214" t="s">
        <v>77</v>
      </c>
      <c r="AY280" s="215" t="s">
        <v>175</v>
      </c>
    </row>
    <row r="281" spans="2:65" s="109" customFormat="1" ht="16.5" customHeight="1">
      <c r="B281" s="110"/>
      <c r="C281" s="229" t="s">
        <v>523</v>
      </c>
      <c r="D281" s="229" t="s">
        <v>287</v>
      </c>
      <c r="E281" s="230" t="s">
        <v>1694</v>
      </c>
      <c r="F281" s="379" t="s">
        <v>1695</v>
      </c>
      <c r="G281" s="232" t="s">
        <v>341</v>
      </c>
      <c r="H281" s="233">
        <v>2</v>
      </c>
      <c r="I281" s="13"/>
      <c r="J281" s="234">
        <f>ROUND(I281*H281,2)</f>
        <v>0</v>
      </c>
      <c r="K281" s="231" t="s">
        <v>200</v>
      </c>
      <c r="L281" s="235"/>
      <c r="M281" s="236" t="s">
        <v>5</v>
      </c>
      <c r="N281" s="237" t="s">
        <v>44</v>
      </c>
      <c r="O281" s="111"/>
      <c r="P281" s="199">
        <f>O281*H281</f>
        <v>0</v>
      </c>
      <c r="Q281" s="199">
        <v>3.2500000000000001E-2</v>
      </c>
      <c r="R281" s="199">
        <f>Q281*H281</f>
        <v>6.5000000000000002E-2</v>
      </c>
      <c r="S281" s="199">
        <v>0</v>
      </c>
      <c r="T281" s="200">
        <f>S281*H281</f>
        <v>0</v>
      </c>
      <c r="AR281" s="99" t="s">
        <v>225</v>
      </c>
      <c r="AT281" s="99" t="s">
        <v>287</v>
      </c>
      <c r="AU281" s="99" t="s">
        <v>81</v>
      </c>
      <c r="AY281" s="99" t="s">
        <v>175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99" t="s">
        <v>77</v>
      </c>
      <c r="BK281" s="201">
        <f>ROUND(I281*H281,2)</f>
        <v>0</v>
      </c>
      <c r="BL281" s="99" t="s">
        <v>113</v>
      </c>
      <c r="BM281" s="99" t="s">
        <v>2251</v>
      </c>
    </row>
    <row r="282" spans="2:65" s="109" customFormat="1" ht="25.5" customHeight="1">
      <c r="B282" s="110"/>
      <c r="C282" s="191" t="s">
        <v>529</v>
      </c>
      <c r="D282" s="191" t="s">
        <v>177</v>
      </c>
      <c r="E282" s="192" t="s">
        <v>687</v>
      </c>
      <c r="F282" s="193" t="s">
        <v>688</v>
      </c>
      <c r="G282" s="194" t="s">
        <v>341</v>
      </c>
      <c r="H282" s="195">
        <v>8</v>
      </c>
      <c r="I282" s="9"/>
      <c r="J282" s="196">
        <f>ROUND(I282*H282,2)</f>
        <v>0</v>
      </c>
      <c r="K282" s="193" t="s">
        <v>200</v>
      </c>
      <c r="L282" s="110"/>
      <c r="M282" s="197" t="s">
        <v>5</v>
      </c>
      <c r="N282" s="198" t="s">
        <v>44</v>
      </c>
      <c r="O282" s="111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AR282" s="99" t="s">
        <v>113</v>
      </c>
      <c r="AT282" s="99" t="s">
        <v>177</v>
      </c>
      <c r="AU282" s="99" t="s">
        <v>81</v>
      </c>
      <c r="AY282" s="99" t="s">
        <v>175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99" t="s">
        <v>77</v>
      </c>
      <c r="BK282" s="201">
        <f>ROUND(I282*H282,2)</f>
        <v>0</v>
      </c>
      <c r="BL282" s="99" t="s">
        <v>113</v>
      </c>
      <c r="BM282" s="99" t="s">
        <v>2252</v>
      </c>
    </row>
    <row r="283" spans="2:65" s="207" customFormat="1">
      <c r="B283" s="206"/>
      <c r="D283" s="202" t="s">
        <v>185</v>
      </c>
      <c r="E283" s="208" t="s">
        <v>5</v>
      </c>
      <c r="F283" s="209" t="s">
        <v>2196</v>
      </c>
      <c r="H283" s="208" t="s">
        <v>5</v>
      </c>
      <c r="I283" s="10"/>
      <c r="L283" s="206"/>
      <c r="M283" s="210"/>
      <c r="N283" s="211"/>
      <c r="O283" s="211"/>
      <c r="P283" s="211"/>
      <c r="Q283" s="211"/>
      <c r="R283" s="211"/>
      <c r="S283" s="211"/>
      <c r="T283" s="212"/>
      <c r="AT283" s="208" t="s">
        <v>185</v>
      </c>
      <c r="AU283" s="208" t="s">
        <v>81</v>
      </c>
      <c r="AV283" s="207" t="s">
        <v>77</v>
      </c>
      <c r="AW283" s="207" t="s">
        <v>36</v>
      </c>
      <c r="AX283" s="207" t="s">
        <v>73</v>
      </c>
      <c r="AY283" s="208" t="s">
        <v>175</v>
      </c>
    </row>
    <row r="284" spans="2:65" s="214" customFormat="1">
      <c r="B284" s="213"/>
      <c r="D284" s="202" t="s">
        <v>185</v>
      </c>
      <c r="E284" s="215" t="s">
        <v>5</v>
      </c>
      <c r="F284" s="216" t="s">
        <v>225</v>
      </c>
      <c r="H284" s="217">
        <v>8</v>
      </c>
      <c r="I284" s="11"/>
      <c r="L284" s="213"/>
      <c r="M284" s="218"/>
      <c r="N284" s="219"/>
      <c r="O284" s="219"/>
      <c r="P284" s="219"/>
      <c r="Q284" s="219"/>
      <c r="R284" s="219"/>
      <c r="S284" s="219"/>
      <c r="T284" s="220"/>
      <c r="AT284" s="215" t="s">
        <v>185</v>
      </c>
      <c r="AU284" s="215" t="s">
        <v>81</v>
      </c>
      <c r="AV284" s="214" t="s">
        <v>81</v>
      </c>
      <c r="AW284" s="214" t="s">
        <v>36</v>
      </c>
      <c r="AX284" s="214" t="s">
        <v>77</v>
      </c>
      <c r="AY284" s="215" t="s">
        <v>175</v>
      </c>
    </row>
    <row r="285" spans="2:65" s="109" customFormat="1" ht="16.5" customHeight="1">
      <c r="B285" s="110"/>
      <c r="C285" s="229" t="s">
        <v>535</v>
      </c>
      <c r="D285" s="229" t="s">
        <v>287</v>
      </c>
      <c r="E285" s="230" t="s">
        <v>690</v>
      </c>
      <c r="F285" s="379" t="s">
        <v>691</v>
      </c>
      <c r="G285" s="232" t="s">
        <v>341</v>
      </c>
      <c r="H285" s="233">
        <v>8</v>
      </c>
      <c r="I285" s="13"/>
      <c r="J285" s="234">
        <f>ROUND(I285*H285,2)</f>
        <v>0</v>
      </c>
      <c r="K285" s="231" t="s">
        <v>200</v>
      </c>
      <c r="L285" s="235"/>
      <c r="M285" s="236" t="s">
        <v>5</v>
      </c>
      <c r="N285" s="237" t="s">
        <v>44</v>
      </c>
      <c r="O285" s="111"/>
      <c r="P285" s="199">
        <f>O285*H285</f>
        <v>0</v>
      </c>
      <c r="Q285" s="199">
        <v>1.9E-3</v>
      </c>
      <c r="R285" s="199">
        <f>Q285*H285</f>
        <v>1.52E-2</v>
      </c>
      <c r="S285" s="199">
        <v>0</v>
      </c>
      <c r="T285" s="200">
        <f>S285*H285</f>
        <v>0</v>
      </c>
      <c r="AR285" s="99" t="s">
        <v>225</v>
      </c>
      <c r="AT285" s="99" t="s">
        <v>287</v>
      </c>
      <c r="AU285" s="99" t="s">
        <v>81</v>
      </c>
      <c r="AY285" s="99" t="s">
        <v>175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99" t="s">
        <v>77</v>
      </c>
      <c r="BK285" s="201">
        <f>ROUND(I285*H285,2)</f>
        <v>0</v>
      </c>
      <c r="BL285" s="99" t="s">
        <v>113</v>
      </c>
      <c r="BM285" s="99" t="s">
        <v>2253</v>
      </c>
    </row>
    <row r="286" spans="2:65" s="109" customFormat="1" ht="16.5" customHeight="1">
      <c r="B286" s="110"/>
      <c r="C286" s="191" t="s">
        <v>539</v>
      </c>
      <c r="D286" s="191" t="s">
        <v>177</v>
      </c>
      <c r="E286" s="192" t="s">
        <v>693</v>
      </c>
      <c r="F286" s="193" t="s">
        <v>694</v>
      </c>
      <c r="G286" s="194" t="s">
        <v>199</v>
      </c>
      <c r="H286" s="195">
        <v>152.82</v>
      </c>
      <c r="I286" s="9"/>
      <c r="J286" s="196">
        <f>ROUND(I286*H286,2)</f>
        <v>0</v>
      </c>
      <c r="K286" s="193" t="s">
        <v>200</v>
      </c>
      <c r="L286" s="110"/>
      <c r="M286" s="197" t="s">
        <v>5</v>
      </c>
      <c r="N286" s="198" t="s">
        <v>44</v>
      </c>
      <c r="O286" s="111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AR286" s="99" t="s">
        <v>113</v>
      </c>
      <c r="AT286" s="99" t="s">
        <v>177</v>
      </c>
      <c r="AU286" s="99" t="s">
        <v>81</v>
      </c>
      <c r="AY286" s="99" t="s">
        <v>175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99" t="s">
        <v>77</v>
      </c>
      <c r="BK286" s="201">
        <f>ROUND(I286*H286,2)</f>
        <v>0</v>
      </c>
      <c r="BL286" s="99" t="s">
        <v>113</v>
      </c>
      <c r="BM286" s="99" t="s">
        <v>2254</v>
      </c>
    </row>
    <row r="287" spans="2:65" s="109" customFormat="1" ht="16.5" customHeight="1">
      <c r="B287" s="110"/>
      <c r="C287" s="191" t="s">
        <v>543</v>
      </c>
      <c r="D287" s="191" t="s">
        <v>177</v>
      </c>
      <c r="E287" s="192" t="s">
        <v>696</v>
      </c>
      <c r="F287" s="193" t="s">
        <v>697</v>
      </c>
      <c r="G287" s="194" t="s">
        <v>199</v>
      </c>
      <c r="H287" s="195">
        <v>152.82</v>
      </c>
      <c r="I287" s="9"/>
      <c r="J287" s="196">
        <f>ROUND(I287*H287,2)</f>
        <v>0</v>
      </c>
      <c r="K287" s="193" t="s">
        <v>200</v>
      </c>
      <c r="L287" s="110"/>
      <c r="M287" s="197" t="s">
        <v>5</v>
      </c>
      <c r="N287" s="198" t="s">
        <v>44</v>
      </c>
      <c r="O287" s="111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AR287" s="99" t="s">
        <v>113</v>
      </c>
      <c r="AT287" s="99" t="s">
        <v>177</v>
      </c>
      <c r="AU287" s="99" t="s">
        <v>81</v>
      </c>
      <c r="AY287" s="99" t="s">
        <v>175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99" t="s">
        <v>77</v>
      </c>
      <c r="BK287" s="201">
        <f>ROUND(I287*H287,2)</f>
        <v>0</v>
      </c>
      <c r="BL287" s="99" t="s">
        <v>113</v>
      </c>
      <c r="BM287" s="99" t="s">
        <v>2255</v>
      </c>
    </row>
    <row r="288" spans="2:65" s="214" customFormat="1">
      <c r="B288" s="213"/>
      <c r="D288" s="202" t="s">
        <v>185</v>
      </c>
      <c r="E288" s="215" t="s">
        <v>5</v>
      </c>
      <c r="F288" s="216" t="s">
        <v>2186</v>
      </c>
      <c r="H288" s="217">
        <v>152.82</v>
      </c>
      <c r="I288" s="11"/>
      <c r="L288" s="213"/>
      <c r="M288" s="218"/>
      <c r="N288" s="219"/>
      <c r="O288" s="219"/>
      <c r="P288" s="219"/>
      <c r="Q288" s="219"/>
      <c r="R288" s="219"/>
      <c r="S288" s="219"/>
      <c r="T288" s="220"/>
      <c r="AT288" s="215" t="s">
        <v>185</v>
      </c>
      <c r="AU288" s="215" t="s">
        <v>81</v>
      </c>
      <c r="AV288" s="214" t="s">
        <v>81</v>
      </c>
      <c r="AW288" s="214" t="s">
        <v>36</v>
      </c>
      <c r="AX288" s="214" t="s">
        <v>77</v>
      </c>
      <c r="AY288" s="215" t="s">
        <v>175</v>
      </c>
    </row>
    <row r="289" spans="2:65" s="109" customFormat="1" ht="25.5" customHeight="1">
      <c r="B289" s="110"/>
      <c r="C289" s="191" t="s">
        <v>549</v>
      </c>
      <c r="D289" s="191" t="s">
        <v>177</v>
      </c>
      <c r="E289" s="192" t="s">
        <v>699</v>
      </c>
      <c r="F289" s="193" t="s">
        <v>700</v>
      </c>
      <c r="G289" s="194" t="s">
        <v>341</v>
      </c>
      <c r="H289" s="195">
        <v>6</v>
      </c>
      <c r="I289" s="9"/>
      <c r="J289" s="196">
        <f>ROUND(I289*H289,2)</f>
        <v>0</v>
      </c>
      <c r="K289" s="193" t="s">
        <v>200</v>
      </c>
      <c r="L289" s="110"/>
      <c r="M289" s="197" t="s">
        <v>5</v>
      </c>
      <c r="N289" s="198" t="s">
        <v>44</v>
      </c>
      <c r="O289" s="111"/>
      <c r="P289" s="199">
        <f>O289*H289</f>
        <v>0</v>
      </c>
      <c r="Q289" s="199">
        <v>0.46009</v>
      </c>
      <c r="R289" s="199">
        <f>Q289*H289</f>
        <v>2.7605399999999998</v>
      </c>
      <c r="S289" s="199">
        <v>0</v>
      </c>
      <c r="T289" s="200">
        <f>S289*H289</f>
        <v>0</v>
      </c>
      <c r="AR289" s="99" t="s">
        <v>113</v>
      </c>
      <c r="AT289" s="99" t="s">
        <v>177</v>
      </c>
      <c r="AU289" s="99" t="s">
        <v>81</v>
      </c>
      <c r="AY289" s="99" t="s">
        <v>175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99" t="s">
        <v>77</v>
      </c>
      <c r="BK289" s="201">
        <f>ROUND(I289*H289,2)</f>
        <v>0</v>
      </c>
      <c r="BL289" s="99" t="s">
        <v>113</v>
      </c>
      <c r="BM289" s="99" t="s">
        <v>2256</v>
      </c>
    </row>
    <row r="290" spans="2:65" s="109" customFormat="1" ht="16.5" customHeight="1">
      <c r="B290" s="110"/>
      <c r="C290" s="191" t="s">
        <v>558</v>
      </c>
      <c r="D290" s="191" t="s">
        <v>177</v>
      </c>
      <c r="E290" s="192" t="s">
        <v>702</v>
      </c>
      <c r="F290" s="193" t="s">
        <v>703</v>
      </c>
      <c r="G290" s="194" t="s">
        <v>341</v>
      </c>
      <c r="H290" s="195">
        <v>17</v>
      </c>
      <c r="I290" s="9"/>
      <c r="J290" s="196">
        <f>ROUND(I290*H290,2)</f>
        <v>0</v>
      </c>
      <c r="K290" s="193" t="s">
        <v>200</v>
      </c>
      <c r="L290" s="110"/>
      <c r="M290" s="197" t="s">
        <v>5</v>
      </c>
      <c r="N290" s="198" t="s">
        <v>44</v>
      </c>
      <c r="O290" s="111"/>
      <c r="P290" s="199">
        <f>O290*H290</f>
        <v>0</v>
      </c>
      <c r="Q290" s="199">
        <v>0.12303</v>
      </c>
      <c r="R290" s="199">
        <f>Q290*H290</f>
        <v>2.09151</v>
      </c>
      <c r="S290" s="199">
        <v>0</v>
      </c>
      <c r="T290" s="200">
        <f>S290*H290</f>
        <v>0</v>
      </c>
      <c r="AR290" s="99" t="s">
        <v>113</v>
      </c>
      <c r="AT290" s="99" t="s">
        <v>177</v>
      </c>
      <c r="AU290" s="99" t="s">
        <v>81</v>
      </c>
      <c r="AY290" s="99" t="s">
        <v>175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99" t="s">
        <v>77</v>
      </c>
      <c r="BK290" s="201">
        <f>ROUND(I290*H290,2)</f>
        <v>0</v>
      </c>
      <c r="BL290" s="99" t="s">
        <v>113</v>
      </c>
      <c r="BM290" s="99" t="s">
        <v>2257</v>
      </c>
    </row>
    <row r="291" spans="2:65" s="207" customFormat="1">
      <c r="B291" s="206"/>
      <c r="D291" s="202" t="s">
        <v>185</v>
      </c>
      <c r="E291" s="208" t="s">
        <v>5</v>
      </c>
      <c r="F291" s="209" t="s">
        <v>2196</v>
      </c>
      <c r="H291" s="208" t="s">
        <v>5</v>
      </c>
      <c r="I291" s="10"/>
      <c r="L291" s="206"/>
      <c r="M291" s="210"/>
      <c r="N291" s="211"/>
      <c r="O291" s="211"/>
      <c r="P291" s="211"/>
      <c r="Q291" s="211"/>
      <c r="R291" s="211"/>
      <c r="S291" s="211"/>
      <c r="T291" s="212"/>
      <c r="AT291" s="208" t="s">
        <v>185</v>
      </c>
      <c r="AU291" s="208" t="s">
        <v>81</v>
      </c>
      <c r="AV291" s="207" t="s">
        <v>77</v>
      </c>
      <c r="AW291" s="207" t="s">
        <v>36</v>
      </c>
      <c r="AX291" s="207" t="s">
        <v>73</v>
      </c>
      <c r="AY291" s="208" t="s">
        <v>175</v>
      </c>
    </row>
    <row r="292" spans="2:65" s="214" customFormat="1">
      <c r="B292" s="213"/>
      <c r="D292" s="202" t="s">
        <v>185</v>
      </c>
      <c r="E292" s="215" t="s">
        <v>5</v>
      </c>
      <c r="F292" s="216" t="s">
        <v>286</v>
      </c>
      <c r="H292" s="217">
        <v>17</v>
      </c>
      <c r="I292" s="11"/>
      <c r="L292" s="213"/>
      <c r="M292" s="218"/>
      <c r="N292" s="219"/>
      <c r="O292" s="219"/>
      <c r="P292" s="219"/>
      <c r="Q292" s="219"/>
      <c r="R292" s="219"/>
      <c r="S292" s="219"/>
      <c r="T292" s="220"/>
      <c r="AT292" s="215" t="s">
        <v>185</v>
      </c>
      <c r="AU292" s="215" t="s">
        <v>81</v>
      </c>
      <c r="AV292" s="214" t="s">
        <v>81</v>
      </c>
      <c r="AW292" s="214" t="s">
        <v>36</v>
      </c>
      <c r="AX292" s="214" t="s">
        <v>77</v>
      </c>
      <c r="AY292" s="215" t="s">
        <v>175</v>
      </c>
    </row>
    <row r="293" spans="2:65" s="109" customFormat="1" ht="16.5" customHeight="1">
      <c r="B293" s="110"/>
      <c r="C293" s="229" t="s">
        <v>1658</v>
      </c>
      <c r="D293" s="229" t="s">
        <v>287</v>
      </c>
      <c r="E293" s="230" t="s">
        <v>705</v>
      </c>
      <c r="F293" s="379" t="s">
        <v>706</v>
      </c>
      <c r="G293" s="232" t="s">
        <v>675</v>
      </c>
      <c r="H293" s="233">
        <v>17</v>
      </c>
      <c r="I293" s="13"/>
      <c r="J293" s="234">
        <f>ROUND(I293*H293,2)</f>
        <v>0</v>
      </c>
      <c r="K293" s="231" t="s">
        <v>5</v>
      </c>
      <c r="L293" s="235"/>
      <c r="M293" s="236" t="s">
        <v>5</v>
      </c>
      <c r="N293" s="237" t="s">
        <v>44</v>
      </c>
      <c r="O293" s="111"/>
      <c r="P293" s="199">
        <f>O293*H293</f>
        <v>0</v>
      </c>
      <c r="Q293" s="199">
        <v>7.1000000000000004E-3</v>
      </c>
      <c r="R293" s="199">
        <f>Q293*H293</f>
        <v>0.1207</v>
      </c>
      <c r="S293" s="199">
        <v>0</v>
      </c>
      <c r="T293" s="200">
        <f>S293*H293</f>
        <v>0</v>
      </c>
      <c r="AR293" s="99" t="s">
        <v>225</v>
      </c>
      <c r="AT293" s="99" t="s">
        <v>287</v>
      </c>
      <c r="AU293" s="99" t="s">
        <v>81</v>
      </c>
      <c r="AY293" s="99" t="s">
        <v>175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99" t="s">
        <v>77</v>
      </c>
      <c r="BK293" s="201">
        <f>ROUND(I293*H293,2)</f>
        <v>0</v>
      </c>
      <c r="BL293" s="99" t="s">
        <v>113</v>
      </c>
      <c r="BM293" s="99" t="s">
        <v>2258</v>
      </c>
    </row>
    <row r="294" spans="2:65" s="109" customFormat="1" ht="16.5" customHeight="1">
      <c r="B294" s="110"/>
      <c r="C294" s="229" t="s">
        <v>1660</v>
      </c>
      <c r="D294" s="229" t="s">
        <v>287</v>
      </c>
      <c r="E294" s="230" t="s">
        <v>708</v>
      </c>
      <c r="F294" s="379" t="s">
        <v>709</v>
      </c>
      <c r="G294" s="232" t="s">
        <v>675</v>
      </c>
      <c r="H294" s="233">
        <v>17</v>
      </c>
      <c r="I294" s="13"/>
      <c r="J294" s="234">
        <f>ROUND(I294*H294,2)</f>
        <v>0</v>
      </c>
      <c r="K294" s="231" t="s">
        <v>5</v>
      </c>
      <c r="L294" s="235"/>
      <c r="M294" s="236" t="s">
        <v>5</v>
      </c>
      <c r="N294" s="237" t="s">
        <v>44</v>
      </c>
      <c r="O294" s="111"/>
      <c r="P294" s="199">
        <f>O294*H294</f>
        <v>0</v>
      </c>
      <c r="Q294" s="199">
        <v>6.4999999999999997E-4</v>
      </c>
      <c r="R294" s="199">
        <f>Q294*H294</f>
        <v>1.1049999999999999E-2</v>
      </c>
      <c r="S294" s="199">
        <v>0</v>
      </c>
      <c r="T294" s="200">
        <f>S294*H294</f>
        <v>0</v>
      </c>
      <c r="AR294" s="99" t="s">
        <v>225</v>
      </c>
      <c r="AT294" s="99" t="s">
        <v>287</v>
      </c>
      <c r="AU294" s="99" t="s">
        <v>81</v>
      </c>
      <c r="AY294" s="99" t="s">
        <v>175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99" t="s">
        <v>77</v>
      </c>
      <c r="BK294" s="201">
        <f>ROUND(I294*H294,2)</f>
        <v>0</v>
      </c>
      <c r="BL294" s="99" t="s">
        <v>113</v>
      </c>
      <c r="BM294" s="99" t="s">
        <v>2259</v>
      </c>
    </row>
    <row r="295" spans="2:65" s="109" customFormat="1" ht="16.5" customHeight="1">
      <c r="B295" s="110"/>
      <c r="C295" s="191" t="s">
        <v>1662</v>
      </c>
      <c r="D295" s="191" t="s">
        <v>177</v>
      </c>
      <c r="E295" s="192" t="s">
        <v>2260</v>
      </c>
      <c r="F295" s="193" t="s">
        <v>2261</v>
      </c>
      <c r="G295" s="194" t="s">
        <v>341</v>
      </c>
      <c r="H295" s="195">
        <v>1</v>
      </c>
      <c r="I295" s="9"/>
      <c r="J295" s="196">
        <f>ROUND(I295*H295,2)</f>
        <v>0</v>
      </c>
      <c r="K295" s="193" t="s">
        <v>200</v>
      </c>
      <c r="L295" s="110"/>
      <c r="M295" s="197" t="s">
        <v>5</v>
      </c>
      <c r="N295" s="198" t="s">
        <v>44</v>
      </c>
      <c r="O295" s="111"/>
      <c r="P295" s="199">
        <f>O295*H295</f>
        <v>0</v>
      </c>
      <c r="Q295" s="199">
        <v>0.32906000000000002</v>
      </c>
      <c r="R295" s="199">
        <f>Q295*H295</f>
        <v>0.32906000000000002</v>
      </c>
      <c r="S295" s="199">
        <v>0</v>
      </c>
      <c r="T295" s="200">
        <f>S295*H295</f>
        <v>0</v>
      </c>
      <c r="AR295" s="99" t="s">
        <v>113</v>
      </c>
      <c r="AT295" s="99" t="s">
        <v>177</v>
      </c>
      <c r="AU295" s="99" t="s">
        <v>81</v>
      </c>
      <c r="AY295" s="99" t="s">
        <v>175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99" t="s">
        <v>77</v>
      </c>
      <c r="BK295" s="201">
        <f>ROUND(I295*H295,2)</f>
        <v>0</v>
      </c>
      <c r="BL295" s="99" t="s">
        <v>113</v>
      </c>
      <c r="BM295" s="99" t="s">
        <v>2262</v>
      </c>
    </row>
    <row r="296" spans="2:65" s="207" customFormat="1">
      <c r="B296" s="206"/>
      <c r="D296" s="202" t="s">
        <v>185</v>
      </c>
      <c r="E296" s="208" t="s">
        <v>5</v>
      </c>
      <c r="F296" s="209" t="s">
        <v>2196</v>
      </c>
      <c r="H296" s="208" t="s">
        <v>5</v>
      </c>
      <c r="I296" s="10"/>
      <c r="L296" s="206"/>
      <c r="M296" s="210"/>
      <c r="N296" s="211"/>
      <c r="O296" s="211"/>
      <c r="P296" s="211"/>
      <c r="Q296" s="211"/>
      <c r="R296" s="211"/>
      <c r="S296" s="211"/>
      <c r="T296" s="212"/>
      <c r="AT296" s="208" t="s">
        <v>185</v>
      </c>
      <c r="AU296" s="208" t="s">
        <v>81</v>
      </c>
      <c r="AV296" s="207" t="s">
        <v>77</v>
      </c>
      <c r="AW296" s="207" t="s">
        <v>36</v>
      </c>
      <c r="AX296" s="207" t="s">
        <v>73</v>
      </c>
      <c r="AY296" s="208" t="s">
        <v>175</v>
      </c>
    </row>
    <row r="297" spans="2:65" s="214" customFormat="1">
      <c r="B297" s="213"/>
      <c r="D297" s="202" t="s">
        <v>185</v>
      </c>
      <c r="E297" s="215" t="s">
        <v>5</v>
      </c>
      <c r="F297" s="216" t="s">
        <v>77</v>
      </c>
      <c r="H297" s="217">
        <v>1</v>
      </c>
      <c r="I297" s="11"/>
      <c r="L297" s="213"/>
      <c r="M297" s="218"/>
      <c r="N297" s="219"/>
      <c r="O297" s="219"/>
      <c r="P297" s="219"/>
      <c r="Q297" s="219"/>
      <c r="R297" s="219"/>
      <c r="S297" s="219"/>
      <c r="T297" s="220"/>
      <c r="AT297" s="215" t="s">
        <v>185</v>
      </c>
      <c r="AU297" s="215" t="s">
        <v>81</v>
      </c>
      <c r="AV297" s="214" t="s">
        <v>81</v>
      </c>
      <c r="AW297" s="214" t="s">
        <v>36</v>
      </c>
      <c r="AX297" s="214" t="s">
        <v>77</v>
      </c>
      <c r="AY297" s="215" t="s">
        <v>175</v>
      </c>
    </row>
    <row r="298" spans="2:65" s="109" customFormat="1" ht="16.5" customHeight="1">
      <c r="B298" s="110"/>
      <c r="C298" s="229" t="s">
        <v>991</v>
      </c>
      <c r="D298" s="229" t="s">
        <v>287</v>
      </c>
      <c r="E298" s="230" t="s">
        <v>2263</v>
      </c>
      <c r="F298" s="379" t="s">
        <v>2264</v>
      </c>
      <c r="G298" s="232" t="s">
        <v>341</v>
      </c>
      <c r="H298" s="233">
        <v>1</v>
      </c>
      <c r="I298" s="13"/>
      <c r="J298" s="234">
        <f>ROUND(I298*H298,2)</f>
        <v>0</v>
      </c>
      <c r="K298" s="231" t="s">
        <v>5</v>
      </c>
      <c r="L298" s="235"/>
      <c r="M298" s="236" t="s">
        <v>5</v>
      </c>
      <c r="N298" s="237" t="s">
        <v>44</v>
      </c>
      <c r="O298" s="111"/>
      <c r="P298" s="199">
        <f>O298*H298</f>
        <v>0</v>
      </c>
      <c r="Q298" s="199">
        <v>2.9499999999999998E-2</v>
      </c>
      <c r="R298" s="199">
        <f>Q298*H298</f>
        <v>2.9499999999999998E-2</v>
      </c>
      <c r="S298" s="199">
        <v>0</v>
      </c>
      <c r="T298" s="200">
        <f>S298*H298</f>
        <v>0</v>
      </c>
      <c r="AR298" s="99" t="s">
        <v>225</v>
      </c>
      <c r="AT298" s="99" t="s">
        <v>287</v>
      </c>
      <c r="AU298" s="99" t="s">
        <v>81</v>
      </c>
      <c r="AY298" s="99" t="s">
        <v>175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99" t="s">
        <v>77</v>
      </c>
      <c r="BK298" s="201">
        <f>ROUND(I298*H298,2)</f>
        <v>0</v>
      </c>
      <c r="BL298" s="99" t="s">
        <v>113</v>
      </c>
      <c r="BM298" s="99" t="s">
        <v>2265</v>
      </c>
    </row>
    <row r="299" spans="2:65" s="109" customFormat="1" ht="16.5" customHeight="1">
      <c r="B299" s="110"/>
      <c r="C299" s="229" t="s">
        <v>1665</v>
      </c>
      <c r="D299" s="229" t="s">
        <v>287</v>
      </c>
      <c r="E299" s="230" t="s">
        <v>2266</v>
      </c>
      <c r="F299" s="379" t="s">
        <v>2267</v>
      </c>
      <c r="G299" s="232" t="s">
        <v>675</v>
      </c>
      <c r="H299" s="233">
        <v>1</v>
      </c>
      <c r="I299" s="13"/>
      <c r="J299" s="234">
        <f>ROUND(I299*H299,2)</f>
        <v>0</v>
      </c>
      <c r="K299" s="231" t="s">
        <v>5</v>
      </c>
      <c r="L299" s="235"/>
      <c r="M299" s="236" t="s">
        <v>5</v>
      </c>
      <c r="N299" s="237" t="s">
        <v>44</v>
      </c>
      <c r="O299" s="111"/>
      <c r="P299" s="199">
        <f>O299*H299</f>
        <v>0</v>
      </c>
      <c r="Q299" s="199">
        <v>1E-3</v>
      </c>
      <c r="R299" s="199">
        <f>Q299*H299</f>
        <v>1E-3</v>
      </c>
      <c r="S299" s="199">
        <v>0</v>
      </c>
      <c r="T299" s="200">
        <f>S299*H299</f>
        <v>0</v>
      </c>
      <c r="AR299" s="99" t="s">
        <v>225</v>
      </c>
      <c r="AT299" s="99" t="s">
        <v>287</v>
      </c>
      <c r="AU299" s="99" t="s">
        <v>81</v>
      </c>
      <c r="AY299" s="99" t="s">
        <v>175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99" t="s">
        <v>77</v>
      </c>
      <c r="BK299" s="201">
        <f>ROUND(I299*H299,2)</f>
        <v>0</v>
      </c>
      <c r="BL299" s="99" t="s">
        <v>113</v>
      </c>
      <c r="BM299" s="99" t="s">
        <v>2268</v>
      </c>
    </row>
    <row r="300" spans="2:65" s="109" customFormat="1" ht="16.5" customHeight="1">
      <c r="B300" s="110"/>
      <c r="C300" s="191" t="s">
        <v>1667</v>
      </c>
      <c r="D300" s="191" t="s">
        <v>177</v>
      </c>
      <c r="E300" s="192" t="s">
        <v>519</v>
      </c>
      <c r="F300" s="193" t="s">
        <v>520</v>
      </c>
      <c r="G300" s="194" t="s">
        <v>199</v>
      </c>
      <c r="H300" s="195">
        <v>152.82</v>
      </c>
      <c r="I300" s="9"/>
      <c r="J300" s="196">
        <f>ROUND(I300*H300,2)</f>
        <v>0</v>
      </c>
      <c r="K300" s="193" t="s">
        <v>200</v>
      </c>
      <c r="L300" s="110"/>
      <c r="M300" s="197" t="s">
        <v>5</v>
      </c>
      <c r="N300" s="198" t="s">
        <v>44</v>
      </c>
      <c r="O300" s="111"/>
      <c r="P300" s="199">
        <f>O300*H300</f>
        <v>0</v>
      </c>
      <c r="Q300" s="199">
        <v>9.0000000000000006E-5</v>
      </c>
      <c r="R300" s="199">
        <f>Q300*H300</f>
        <v>1.37538E-2</v>
      </c>
      <c r="S300" s="199">
        <v>0</v>
      </c>
      <c r="T300" s="200">
        <f>S300*H300</f>
        <v>0</v>
      </c>
      <c r="AR300" s="99" t="s">
        <v>113</v>
      </c>
      <c r="AT300" s="99" t="s">
        <v>177</v>
      </c>
      <c r="AU300" s="99" t="s">
        <v>81</v>
      </c>
      <c r="AY300" s="99" t="s">
        <v>175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99" t="s">
        <v>77</v>
      </c>
      <c r="BK300" s="201">
        <f>ROUND(I300*H300,2)</f>
        <v>0</v>
      </c>
      <c r="BL300" s="99" t="s">
        <v>113</v>
      </c>
      <c r="BM300" s="99" t="s">
        <v>2269</v>
      </c>
    </row>
    <row r="301" spans="2:65" s="214" customFormat="1">
      <c r="B301" s="213"/>
      <c r="D301" s="202" t="s">
        <v>185</v>
      </c>
      <c r="E301" s="215" t="s">
        <v>5</v>
      </c>
      <c r="F301" s="216" t="s">
        <v>2186</v>
      </c>
      <c r="H301" s="217">
        <v>152.82</v>
      </c>
      <c r="I301" s="11"/>
      <c r="L301" s="213"/>
      <c r="M301" s="218"/>
      <c r="N301" s="219"/>
      <c r="O301" s="219"/>
      <c r="P301" s="219"/>
      <c r="Q301" s="219"/>
      <c r="R301" s="219"/>
      <c r="S301" s="219"/>
      <c r="T301" s="220"/>
      <c r="AT301" s="215" t="s">
        <v>185</v>
      </c>
      <c r="AU301" s="215" t="s">
        <v>81</v>
      </c>
      <c r="AV301" s="214" t="s">
        <v>81</v>
      </c>
      <c r="AW301" s="214" t="s">
        <v>36</v>
      </c>
      <c r="AX301" s="214" t="s">
        <v>77</v>
      </c>
      <c r="AY301" s="215" t="s">
        <v>175</v>
      </c>
    </row>
    <row r="302" spans="2:65" s="109" customFormat="1" ht="16.5" customHeight="1">
      <c r="B302" s="110"/>
      <c r="C302" s="191" t="s">
        <v>1669</v>
      </c>
      <c r="D302" s="191" t="s">
        <v>177</v>
      </c>
      <c r="E302" s="192" t="s">
        <v>712</v>
      </c>
      <c r="F302" s="193" t="s">
        <v>713</v>
      </c>
      <c r="G302" s="194" t="s">
        <v>341</v>
      </c>
      <c r="H302" s="195">
        <v>30</v>
      </c>
      <c r="I302" s="9"/>
      <c r="J302" s="196">
        <f>ROUND(I302*H302,2)</f>
        <v>0</v>
      </c>
      <c r="K302" s="193" t="s">
        <v>5</v>
      </c>
      <c r="L302" s="110"/>
      <c r="M302" s="197" t="s">
        <v>5</v>
      </c>
      <c r="N302" s="198" t="s">
        <v>44</v>
      </c>
      <c r="O302" s="111"/>
      <c r="P302" s="199">
        <f>O302*H302</f>
        <v>0</v>
      </c>
      <c r="Q302" s="199">
        <v>1.4999999999999999E-4</v>
      </c>
      <c r="R302" s="199">
        <f>Q302*H302</f>
        <v>4.4999999999999997E-3</v>
      </c>
      <c r="S302" s="199">
        <v>0</v>
      </c>
      <c r="T302" s="200">
        <f>S302*H302</f>
        <v>0</v>
      </c>
      <c r="AR302" s="99" t="s">
        <v>113</v>
      </c>
      <c r="AT302" s="99" t="s">
        <v>177</v>
      </c>
      <c r="AU302" s="99" t="s">
        <v>81</v>
      </c>
      <c r="AY302" s="99" t="s">
        <v>175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99" t="s">
        <v>77</v>
      </c>
      <c r="BK302" s="201">
        <f>ROUND(I302*H302,2)</f>
        <v>0</v>
      </c>
      <c r="BL302" s="99" t="s">
        <v>113</v>
      </c>
      <c r="BM302" s="99" t="s">
        <v>2270</v>
      </c>
    </row>
    <row r="303" spans="2:65" s="207" customFormat="1">
      <c r="B303" s="206"/>
      <c r="D303" s="202" t="s">
        <v>185</v>
      </c>
      <c r="E303" s="208" t="s">
        <v>5</v>
      </c>
      <c r="F303" s="209" t="s">
        <v>715</v>
      </c>
      <c r="H303" s="208" t="s">
        <v>5</v>
      </c>
      <c r="I303" s="10"/>
      <c r="L303" s="206"/>
      <c r="M303" s="210"/>
      <c r="N303" s="211"/>
      <c r="O303" s="211"/>
      <c r="P303" s="211"/>
      <c r="Q303" s="211"/>
      <c r="R303" s="211"/>
      <c r="S303" s="211"/>
      <c r="T303" s="212"/>
      <c r="AT303" s="208" t="s">
        <v>185</v>
      </c>
      <c r="AU303" s="208" t="s">
        <v>81</v>
      </c>
      <c r="AV303" s="207" t="s">
        <v>77</v>
      </c>
      <c r="AW303" s="207" t="s">
        <v>36</v>
      </c>
      <c r="AX303" s="207" t="s">
        <v>73</v>
      </c>
      <c r="AY303" s="208" t="s">
        <v>175</v>
      </c>
    </row>
    <row r="304" spans="2:65" s="214" customFormat="1">
      <c r="B304" s="213"/>
      <c r="D304" s="202" t="s">
        <v>185</v>
      </c>
      <c r="E304" s="215" t="s">
        <v>5</v>
      </c>
      <c r="F304" s="216" t="s">
        <v>363</v>
      </c>
      <c r="H304" s="217">
        <v>30</v>
      </c>
      <c r="I304" s="11"/>
      <c r="L304" s="213"/>
      <c r="M304" s="218"/>
      <c r="N304" s="219"/>
      <c r="O304" s="219"/>
      <c r="P304" s="219"/>
      <c r="Q304" s="219"/>
      <c r="R304" s="219"/>
      <c r="S304" s="219"/>
      <c r="T304" s="220"/>
      <c r="AT304" s="215" t="s">
        <v>185</v>
      </c>
      <c r="AU304" s="215" t="s">
        <v>81</v>
      </c>
      <c r="AV304" s="214" t="s">
        <v>81</v>
      </c>
      <c r="AW304" s="214" t="s">
        <v>36</v>
      </c>
      <c r="AX304" s="214" t="s">
        <v>77</v>
      </c>
      <c r="AY304" s="215" t="s">
        <v>175</v>
      </c>
    </row>
    <row r="305" spans="2:65" s="179" customFormat="1" ht="29.85" customHeight="1">
      <c r="B305" s="178"/>
      <c r="D305" s="180" t="s">
        <v>72</v>
      </c>
      <c r="E305" s="189" t="s">
        <v>232</v>
      </c>
      <c r="F305" s="189" t="s">
        <v>522</v>
      </c>
      <c r="I305" s="8"/>
      <c r="J305" s="190">
        <f>BK305</f>
        <v>0</v>
      </c>
      <c r="L305" s="178"/>
      <c r="M305" s="183"/>
      <c r="N305" s="184"/>
      <c r="O305" s="184"/>
      <c r="P305" s="185">
        <f>SUM(P306:P314)</f>
        <v>0</v>
      </c>
      <c r="Q305" s="184"/>
      <c r="R305" s="185">
        <f>SUM(R306:R314)</f>
        <v>3.9270000000000008E-3</v>
      </c>
      <c r="S305" s="184"/>
      <c r="T305" s="186">
        <f>SUM(T306:T314)</f>
        <v>0</v>
      </c>
      <c r="AR305" s="180" t="s">
        <v>77</v>
      </c>
      <c r="AT305" s="187" t="s">
        <v>72</v>
      </c>
      <c r="AU305" s="187" t="s">
        <v>77</v>
      </c>
      <c r="AY305" s="180" t="s">
        <v>175</v>
      </c>
      <c r="BK305" s="188">
        <f>SUM(BK306:BK314)</f>
        <v>0</v>
      </c>
    </row>
    <row r="306" spans="2:65" s="109" customFormat="1" ht="25.5" customHeight="1">
      <c r="B306" s="110"/>
      <c r="C306" s="191" t="s">
        <v>1671</v>
      </c>
      <c r="D306" s="191" t="s">
        <v>177</v>
      </c>
      <c r="E306" s="192" t="s">
        <v>530</v>
      </c>
      <c r="F306" s="193" t="s">
        <v>531</v>
      </c>
      <c r="G306" s="194" t="s">
        <v>199</v>
      </c>
      <c r="H306" s="195">
        <v>11.22</v>
      </c>
      <c r="I306" s="9"/>
      <c r="J306" s="196">
        <f>ROUND(I306*H306,2)</f>
        <v>0</v>
      </c>
      <c r="K306" s="193" t="s">
        <v>200</v>
      </c>
      <c r="L306" s="110"/>
      <c r="M306" s="197" t="s">
        <v>5</v>
      </c>
      <c r="N306" s="198" t="s">
        <v>44</v>
      </c>
      <c r="O306" s="111"/>
      <c r="P306" s="199">
        <f>O306*H306</f>
        <v>0</v>
      </c>
      <c r="Q306" s="199">
        <v>1.0000000000000001E-5</v>
      </c>
      <c r="R306" s="199">
        <f>Q306*H306</f>
        <v>1.1220000000000002E-4</v>
      </c>
      <c r="S306" s="199">
        <v>0</v>
      </c>
      <c r="T306" s="200">
        <f>S306*H306</f>
        <v>0</v>
      </c>
      <c r="AR306" s="99" t="s">
        <v>113</v>
      </c>
      <c r="AT306" s="99" t="s">
        <v>177</v>
      </c>
      <c r="AU306" s="99" t="s">
        <v>81</v>
      </c>
      <c r="AY306" s="99" t="s">
        <v>175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99" t="s">
        <v>77</v>
      </c>
      <c r="BK306" s="201">
        <f>ROUND(I306*H306,2)</f>
        <v>0</v>
      </c>
      <c r="BL306" s="99" t="s">
        <v>113</v>
      </c>
      <c r="BM306" s="99" t="s">
        <v>2271</v>
      </c>
    </row>
    <row r="307" spans="2:65" s="207" customFormat="1">
      <c r="B307" s="206"/>
      <c r="D307" s="202" t="s">
        <v>185</v>
      </c>
      <c r="E307" s="208" t="s">
        <v>5</v>
      </c>
      <c r="F307" s="209" t="s">
        <v>604</v>
      </c>
      <c r="H307" s="208" t="s">
        <v>5</v>
      </c>
      <c r="I307" s="10"/>
      <c r="L307" s="206"/>
      <c r="M307" s="210"/>
      <c r="N307" s="211"/>
      <c r="O307" s="211"/>
      <c r="P307" s="211"/>
      <c r="Q307" s="211"/>
      <c r="R307" s="211"/>
      <c r="S307" s="211"/>
      <c r="T307" s="212"/>
      <c r="AT307" s="208" t="s">
        <v>185</v>
      </c>
      <c r="AU307" s="208" t="s">
        <v>81</v>
      </c>
      <c r="AV307" s="207" t="s">
        <v>77</v>
      </c>
      <c r="AW307" s="207" t="s">
        <v>36</v>
      </c>
      <c r="AX307" s="207" t="s">
        <v>73</v>
      </c>
      <c r="AY307" s="208" t="s">
        <v>175</v>
      </c>
    </row>
    <row r="308" spans="2:65" s="214" customFormat="1">
      <c r="B308" s="213"/>
      <c r="D308" s="202" t="s">
        <v>185</v>
      </c>
      <c r="E308" s="215" t="s">
        <v>5</v>
      </c>
      <c r="F308" s="216" t="s">
        <v>2272</v>
      </c>
      <c r="H308" s="217">
        <v>11.22</v>
      </c>
      <c r="I308" s="11"/>
      <c r="L308" s="213"/>
      <c r="M308" s="218"/>
      <c r="N308" s="219"/>
      <c r="O308" s="219"/>
      <c r="P308" s="219"/>
      <c r="Q308" s="219"/>
      <c r="R308" s="219"/>
      <c r="S308" s="219"/>
      <c r="T308" s="220"/>
      <c r="AT308" s="215" t="s">
        <v>185</v>
      </c>
      <c r="AU308" s="215" t="s">
        <v>81</v>
      </c>
      <c r="AV308" s="214" t="s">
        <v>81</v>
      </c>
      <c r="AW308" s="214" t="s">
        <v>36</v>
      </c>
      <c r="AX308" s="214" t="s">
        <v>77</v>
      </c>
      <c r="AY308" s="215" t="s">
        <v>175</v>
      </c>
    </row>
    <row r="309" spans="2:65" s="109" customFormat="1" ht="38.25" customHeight="1">
      <c r="B309" s="110"/>
      <c r="C309" s="191" t="s">
        <v>1673</v>
      </c>
      <c r="D309" s="191" t="s">
        <v>177</v>
      </c>
      <c r="E309" s="192" t="s">
        <v>536</v>
      </c>
      <c r="F309" s="193" t="s">
        <v>537</v>
      </c>
      <c r="G309" s="194" t="s">
        <v>199</v>
      </c>
      <c r="H309" s="195">
        <v>11.22</v>
      </c>
      <c r="I309" s="9"/>
      <c r="J309" s="196">
        <f>ROUND(I309*H309,2)</f>
        <v>0</v>
      </c>
      <c r="K309" s="193" t="s">
        <v>200</v>
      </c>
      <c r="L309" s="110"/>
      <c r="M309" s="197" t="s">
        <v>5</v>
      </c>
      <c r="N309" s="198" t="s">
        <v>44</v>
      </c>
      <c r="O309" s="111"/>
      <c r="P309" s="199">
        <f>O309*H309</f>
        <v>0</v>
      </c>
      <c r="Q309" s="199">
        <v>3.4000000000000002E-4</v>
      </c>
      <c r="R309" s="199">
        <f>Q309*H309</f>
        <v>3.8148000000000006E-3</v>
      </c>
      <c r="S309" s="199">
        <v>0</v>
      </c>
      <c r="T309" s="200">
        <f>S309*H309</f>
        <v>0</v>
      </c>
      <c r="AR309" s="99" t="s">
        <v>113</v>
      </c>
      <c r="AT309" s="99" t="s">
        <v>177</v>
      </c>
      <c r="AU309" s="99" t="s">
        <v>81</v>
      </c>
      <c r="AY309" s="99" t="s">
        <v>175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99" t="s">
        <v>77</v>
      </c>
      <c r="BK309" s="201">
        <f>ROUND(I309*H309,2)</f>
        <v>0</v>
      </c>
      <c r="BL309" s="99" t="s">
        <v>113</v>
      </c>
      <c r="BM309" s="99" t="s">
        <v>2273</v>
      </c>
    </row>
    <row r="310" spans="2:65" s="207" customFormat="1">
      <c r="B310" s="206"/>
      <c r="D310" s="202" t="s">
        <v>185</v>
      </c>
      <c r="E310" s="208" t="s">
        <v>5</v>
      </c>
      <c r="F310" s="209" t="s">
        <v>604</v>
      </c>
      <c r="H310" s="208" t="s">
        <v>5</v>
      </c>
      <c r="I310" s="10"/>
      <c r="L310" s="206"/>
      <c r="M310" s="210"/>
      <c r="N310" s="211"/>
      <c r="O310" s="211"/>
      <c r="P310" s="211"/>
      <c r="Q310" s="211"/>
      <c r="R310" s="211"/>
      <c r="S310" s="211"/>
      <c r="T310" s="212"/>
      <c r="AT310" s="208" t="s">
        <v>185</v>
      </c>
      <c r="AU310" s="208" t="s">
        <v>81</v>
      </c>
      <c r="AV310" s="207" t="s">
        <v>77</v>
      </c>
      <c r="AW310" s="207" t="s">
        <v>36</v>
      </c>
      <c r="AX310" s="207" t="s">
        <v>73</v>
      </c>
      <c r="AY310" s="208" t="s">
        <v>175</v>
      </c>
    </row>
    <row r="311" spans="2:65" s="214" customFormat="1">
      <c r="B311" s="213"/>
      <c r="D311" s="202" t="s">
        <v>185</v>
      </c>
      <c r="E311" s="215" t="s">
        <v>5</v>
      </c>
      <c r="F311" s="216" t="s">
        <v>2272</v>
      </c>
      <c r="H311" s="217">
        <v>11.22</v>
      </c>
      <c r="I311" s="11"/>
      <c r="L311" s="213"/>
      <c r="M311" s="218"/>
      <c r="N311" s="219"/>
      <c r="O311" s="219"/>
      <c r="P311" s="219"/>
      <c r="Q311" s="219"/>
      <c r="R311" s="219"/>
      <c r="S311" s="219"/>
      <c r="T311" s="220"/>
      <c r="AT311" s="215" t="s">
        <v>185</v>
      </c>
      <c r="AU311" s="215" t="s">
        <v>81</v>
      </c>
      <c r="AV311" s="214" t="s">
        <v>81</v>
      </c>
      <c r="AW311" s="214" t="s">
        <v>36</v>
      </c>
      <c r="AX311" s="214" t="s">
        <v>77</v>
      </c>
      <c r="AY311" s="215" t="s">
        <v>175</v>
      </c>
    </row>
    <row r="312" spans="2:65" s="109" customFormat="1" ht="25.5" customHeight="1">
      <c r="B312" s="110"/>
      <c r="C312" s="191" t="s">
        <v>1677</v>
      </c>
      <c r="D312" s="191" t="s">
        <v>177</v>
      </c>
      <c r="E312" s="192" t="s">
        <v>540</v>
      </c>
      <c r="F312" s="193" t="s">
        <v>541</v>
      </c>
      <c r="G312" s="194" t="s">
        <v>199</v>
      </c>
      <c r="H312" s="195">
        <v>253.84</v>
      </c>
      <c r="I312" s="9"/>
      <c r="J312" s="196">
        <f>ROUND(I312*H312,2)</f>
        <v>0</v>
      </c>
      <c r="K312" s="193" t="s">
        <v>5</v>
      </c>
      <c r="L312" s="110"/>
      <c r="M312" s="197" t="s">
        <v>5</v>
      </c>
      <c r="N312" s="198" t="s">
        <v>44</v>
      </c>
      <c r="O312" s="111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AR312" s="99" t="s">
        <v>113</v>
      </c>
      <c r="AT312" s="99" t="s">
        <v>177</v>
      </c>
      <c r="AU312" s="99" t="s">
        <v>81</v>
      </c>
      <c r="AY312" s="99" t="s">
        <v>175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99" t="s">
        <v>77</v>
      </c>
      <c r="BK312" s="201">
        <f>ROUND(I312*H312,2)</f>
        <v>0</v>
      </c>
      <c r="BL312" s="99" t="s">
        <v>113</v>
      </c>
      <c r="BM312" s="99" t="s">
        <v>2274</v>
      </c>
    </row>
    <row r="313" spans="2:65" s="207" customFormat="1">
      <c r="B313" s="206"/>
      <c r="D313" s="202" t="s">
        <v>185</v>
      </c>
      <c r="E313" s="208" t="s">
        <v>5</v>
      </c>
      <c r="F313" s="209" t="s">
        <v>604</v>
      </c>
      <c r="H313" s="208" t="s">
        <v>5</v>
      </c>
      <c r="I313" s="10"/>
      <c r="L313" s="206"/>
      <c r="M313" s="210"/>
      <c r="N313" s="211"/>
      <c r="O313" s="211"/>
      <c r="P313" s="211"/>
      <c r="Q313" s="211"/>
      <c r="R313" s="211"/>
      <c r="S313" s="211"/>
      <c r="T313" s="212"/>
      <c r="AT313" s="208" t="s">
        <v>185</v>
      </c>
      <c r="AU313" s="208" t="s">
        <v>81</v>
      </c>
      <c r="AV313" s="207" t="s">
        <v>77</v>
      </c>
      <c r="AW313" s="207" t="s">
        <v>36</v>
      </c>
      <c r="AX313" s="207" t="s">
        <v>73</v>
      </c>
      <c r="AY313" s="208" t="s">
        <v>175</v>
      </c>
    </row>
    <row r="314" spans="2:65" s="214" customFormat="1">
      <c r="B314" s="213"/>
      <c r="D314" s="202" t="s">
        <v>185</v>
      </c>
      <c r="E314" s="215" t="s">
        <v>5</v>
      </c>
      <c r="F314" s="216" t="s">
        <v>2275</v>
      </c>
      <c r="H314" s="217">
        <v>253.84</v>
      </c>
      <c r="I314" s="11"/>
      <c r="L314" s="213"/>
      <c r="M314" s="218"/>
      <c r="N314" s="219"/>
      <c r="O314" s="219"/>
      <c r="P314" s="219"/>
      <c r="Q314" s="219"/>
      <c r="R314" s="219"/>
      <c r="S314" s="219"/>
      <c r="T314" s="220"/>
      <c r="AT314" s="215" t="s">
        <v>185</v>
      </c>
      <c r="AU314" s="215" t="s">
        <v>81</v>
      </c>
      <c r="AV314" s="214" t="s">
        <v>81</v>
      </c>
      <c r="AW314" s="214" t="s">
        <v>36</v>
      </c>
      <c r="AX314" s="214" t="s">
        <v>77</v>
      </c>
      <c r="AY314" s="215" t="s">
        <v>175</v>
      </c>
    </row>
    <row r="315" spans="2:65" s="179" customFormat="1" ht="29.85" customHeight="1">
      <c r="B315" s="178"/>
      <c r="D315" s="180" t="s">
        <v>72</v>
      </c>
      <c r="E315" s="189" t="s">
        <v>547</v>
      </c>
      <c r="F315" s="189" t="s">
        <v>548</v>
      </c>
      <c r="I315" s="8"/>
      <c r="J315" s="190">
        <f>BK315</f>
        <v>0</v>
      </c>
      <c r="L315" s="178"/>
      <c r="M315" s="183"/>
      <c r="N315" s="184"/>
      <c r="O315" s="184"/>
      <c r="P315" s="185">
        <f>SUM(P316:P320)</f>
        <v>0</v>
      </c>
      <c r="Q315" s="184"/>
      <c r="R315" s="185">
        <f>SUM(R316:R320)</f>
        <v>0</v>
      </c>
      <c r="S315" s="184"/>
      <c r="T315" s="186">
        <f>SUM(T316:T320)</f>
        <v>0</v>
      </c>
      <c r="AR315" s="180" t="s">
        <v>77</v>
      </c>
      <c r="AT315" s="187" t="s">
        <v>72</v>
      </c>
      <c r="AU315" s="187" t="s">
        <v>77</v>
      </c>
      <c r="AY315" s="180" t="s">
        <v>175</v>
      </c>
      <c r="BK315" s="188">
        <f>SUM(BK316:BK320)</f>
        <v>0</v>
      </c>
    </row>
    <row r="316" spans="2:65" s="109" customFormat="1" ht="16.5" customHeight="1">
      <c r="B316" s="110"/>
      <c r="C316" s="191" t="s">
        <v>1681</v>
      </c>
      <c r="D316" s="191" t="s">
        <v>177</v>
      </c>
      <c r="E316" s="192" t="s">
        <v>550</v>
      </c>
      <c r="F316" s="193" t="s">
        <v>551</v>
      </c>
      <c r="G316" s="194" t="s">
        <v>290</v>
      </c>
      <c r="H316" s="195">
        <v>25.164000000000001</v>
      </c>
      <c r="I316" s="9"/>
      <c r="J316" s="196">
        <f>ROUND(I316*H316,2)</f>
        <v>0</v>
      </c>
      <c r="K316" s="193" t="s">
        <v>5</v>
      </c>
      <c r="L316" s="110"/>
      <c r="M316" s="197" t="s">
        <v>5</v>
      </c>
      <c r="N316" s="198" t="s">
        <v>44</v>
      </c>
      <c r="O316" s="111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AR316" s="99" t="s">
        <v>113</v>
      </c>
      <c r="AT316" s="99" t="s">
        <v>177</v>
      </c>
      <c r="AU316" s="99" t="s">
        <v>81</v>
      </c>
      <c r="AY316" s="99" t="s">
        <v>175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99" t="s">
        <v>77</v>
      </c>
      <c r="BK316" s="201">
        <f>ROUND(I316*H316,2)</f>
        <v>0</v>
      </c>
      <c r="BL316" s="99" t="s">
        <v>113</v>
      </c>
      <c r="BM316" s="99" t="s">
        <v>2276</v>
      </c>
    </row>
    <row r="317" spans="2:65" s="207" customFormat="1">
      <c r="B317" s="206"/>
      <c r="D317" s="202" t="s">
        <v>185</v>
      </c>
      <c r="E317" s="208" t="s">
        <v>5</v>
      </c>
      <c r="F317" s="209" t="s">
        <v>553</v>
      </c>
      <c r="H317" s="208" t="s">
        <v>5</v>
      </c>
      <c r="I317" s="10"/>
      <c r="L317" s="206"/>
      <c r="M317" s="210"/>
      <c r="N317" s="211"/>
      <c r="O317" s="211"/>
      <c r="P317" s="211"/>
      <c r="Q317" s="211"/>
      <c r="R317" s="211"/>
      <c r="S317" s="211"/>
      <c r="T317" s="212"/>
      <c r="AT317" s="208" t="s">
        <v>185</v>
      </c>
      <c r="AU317" s="208" t="s">
        <v>81</v>
      </c>
      <c r="AV317" s="207" t="s">
        <v>77</v>
      </c>
      <c r="AW317" s="207" t="s">
        <v>36</v>
      </c>
      <c r="AX317" s="207" t="s">
        <v>73</v>
      </c>
      <c r="AY317" s="208" t="s">
        <v>175</v>
      </c>
    </row>
    <row r="318" spans="2:65" s="207" customFormat="1">
      <c r="B318" s="206"/>
      <c r="D318" s="202" t="s">
        <v>185</v>
      </c>
      <c r="E318" s="208" t="s">
        <v>5</v>
      </c>
      <c r="F318" s="209" t="s">
        <v>276</v>
      </c>
      <c r="H318" s="208" t="s">
        <v>5</v>
      </c>
      <c r="I318" s="10"/>
      <c r="L318" s="206"/>
      <c r="M318" s="210"/>
      <c r="N318" s="211"/>
      <c r="O318" s="211"/>
      <c r="P318" s="211"/>
      <c r="Q318" s="211"/>
      <c r="R318" s="211"/>
      <c r="S318" s="211"/>
      <c r="T318" s="212"/>
      <c r="AT318" s="208" t="s">
        <v>185</v>
      </c>
      <c r="AU318" s="208" t="s">
        <v>81</v>
      </c>
      <c r="AV318" s="207" t="s">
        <v>77</v>
      </c>
      <c r="AW318" s="207" t="s">
        <v>36</v>
      </c>
      <c r="AX318" s="207" t="s">
        <v>73</v>
      </c>
      <c r="AY318" s="208" t="s">
        <v>175</v>
      </c>
    </row>
    <row r="319" spans="2:65" s="214" customFormat="1">
      <c r="B319" s="213"/>
      <c r="D319" s="202" t="s">
        <v>185</v>
      </c>
      <c r="E319" s="215" t="s">
        <v>5</v>
      </c>
      <c r="F319" s="216" t="s">
        <v>2277</v>
      </c>
      <c r="H319" s="217">
        <v>25.164000000000001</v>
      </c>
      <c r="I319" s="11"/>
      <c r="L319" s="213"/>
      <c r="M319" s="218"/>
      <c r="N319" s="219"/>
      <c r="O319" s="219"/>
      <c r="P319" s="219"/>
      <c r="Q319" s="219"/>
      <c r="R319" s="219"/>
      <c r="S319" s="219"/>
      <c r="T319" s="220"/>
      <c r="AT319" s="215" t="s">
        <v>185</v>
      </c>
      <c r="AU319" s="215" t="s">
        <v>81</v>
      </c>
      <c r="AV319" s="214" t="s">
        <v>81</v>
      </c>
      <c r="AW319" s="214" t="s">
        <v>36</v>
      </c>
      <c r="AX319" s="214" t="s">
        <v>73</v>
      </c>
      <c r="AY319" s="215" t="s">
        <v>175</v>
      </c>
    </row>
    <row r="320" spans="2:65" s="222" customFormat="1">
      <c r="B320" s="221"/>
      <c r="D320" s="202" t="s">
        <v>185</v>
      </c>
      <c r="E320" s="223" t="s">
        <v>5</v>
      </c>
      <c r="F320" s="224" t="s">
        <v>196</v>
      </c>
      <c r="H320" s="225">
        <v>25.164000000000001</v>
      </c>
      <c r="I320" s="12"/>
      <c r="L320" s="221"/>
      <c r="M320" s="226"/>
      <c r="N320" s="227"/>
      <c r="O320" s="227"/>
      <c r="P320" s="227"/>
      <c r="Q320" s="227"/>
      <c r="R320" s="227"/>
      <c r="S320" s="227"/>
      <c r="T320" s="228"/>
      <c r="AT320" s="223" t="s">
        <v>185</v>
      </c>
      <c r="AU320" s="223" t="s">
        <v>81</v>
      </c>
      <c r="AV320" s="222" t="s">
        <v>113</v>
      </c>
      <c r="AW320" s="222" t="s">
        <v>36</v>
      </c>
      <c r="AX320" s="222" t="s">
        <v>77</v>
      </c>
      <c r="AY320" s="223" t="s">
        <v>175</v>
      </c>
    </row>
    <row r="321" spans="2:65" s="179" customFormat="1" ht="29.85" customHeight="1">
      <c r="B321" s="178"/>
      <c r="D321" s="180" t="s">
        <v>72</v>
      </c>
      <c r="E321" s="189" t="s">
        <v>556</v>
      </c>
      <c r="F321" s="189" t="s">
        <v>557</v>
      </c>
      <c r="I321" s="8"/>
      <c r="J321" s="190">
        <f>BK321</f>
        <v>0</v>
      </c>
      <c r="L321" s="178"/>
      <c r="M321" s="183"/>
      <c r="N321" s="184"/>
      <c r="O321" s="184"/>
      <c r="P321" s="185">
        <f>P322</f>
        <v>0</v>
      </c>
      <c r="Q321" s="184"/>
      <c r="R321" s="185">
        <f>R322</f>
        <v>0</v>
      </c>
      <c r="S321" s="184"/>
      <c r="T321" s="186">
        <f>T322</f>
        <v>0</v>
      </c>
      <c r="AR321" s="180" t="s">
        <v>77</v>
      </c>
      <c r="AT321" s="187" t="s">
        <v>72</v>
      </c>
      <c r="AU321" s="187" t="s">
        <v>77</v>
      </c>
      <c r="AY321" s="180" t="s">
        <v>175</v>
      </c>
      <c r="BK321" s="188">
        <f>BK322</f>
        <v>0</v>
      </c>
    </row>
    <row r="322" spans="2:65" s="109" customFormat="1" ht="25.5" customHeight="1">
      <c r="B322" s="110"/>
      <c r="C322" s="191" t="s">
        <v>1685</v>
      </c>
      <c r="D322" s="191" t="s">
        <v>177</v>
      </c>
      <c r="E322" s="192" t="s">
        <v>723</v>
      </c>
      <c r="F322" s="193" t="s">
        <v>724</v>
      </c>
      <c r="G322" s="194" t="s">
        <v>290</v>
      </c>
      <c r="H322" s="195">
        <v>9.0250000000000004</v>
      </c>
      <c r="I322" s="9"/>
      <c r="J322" s="196">
        <f>ROUND(I322*H322,2)</f>
        <v>0</v>
      </c>
      <c r="K322" s="193" t="s">
        <v>200</v>
      </c>
      <c r="L322" s="110"/>
      <c r="M322" s="197" t="s">
        <v>5</v>
      </c>
      <c r="N322" s="198" t="s">
        <v>44</v>
      </c>
      <c r="O322" s="111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AR322" s="99" t="s">
        <v>113</v>
      </c>
      <c r="AT322" s="99" t="s">
        <v>177</v>
      </c>
      <c r="AU322" s="99" t="s">
        <v>81</v>
      </c>
      <c r="AY322" s="99" t="s">
        <v>175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99" t="s">
        <v>77</v>
      </c>
      <c r="BK322" s="201">
        <f>ROUND(I322*H322,2)</f>
        <v>0</v>
      </c>
      <c r="BL322" s="99" t="s">
        <v>113</v>
      </c>
      <c r="BM322" s="99" t="s">
        <v>2278</v>
      </c>
    </row>
    <row r="323" spans="2:65" s="179" customFormat="1" ht="37.35" customHeight="1">
      <c r="B323" s="178"/>
      <c r="D323" s="180" t="s">
        <v>72</v>
      </c>
      <c r="E323" s="181" t="s">
        <v>726</v>
      </c>
      <c r="F323" s="181" t="s">
        <v>727</v>
      </c>
      <c r="I323" s="8"/>
      <c r="J323" s="182">
        <f>SUM(J324:J344)</f>
        <v>0</v>
      </c>
      <c r="L323" s="178"/>
      <c r="M323" s="183"/>
      <c r="N323" s="184"/>
      <c r="O323" s="184"/>
      <c r="P323" s="185">
        <f>SUM(P324:P325)</f>
        <v>0</v>
      </c>
      <c r="Q323" s="184"/>
      <c r="R323" s="185">
        <f>SUM(R324:R325)</f>
        <v>0</v>
      </c>
      <c r="S323" s="184"/>
      <c r="T323" s="186">
        <f>SUM(T324:T325)</f>
        <v>0</v>
      </c>
      <c r="AR323" s="180" t="s">
        <v>113</v>
      </c>
      <c r="AT323" s="187" t="s">
        <v>72</v>
      </c>
      <c r="AU323" s="187" t="s">
        <v>73</v>
      </c>
      <c r="AY323" s="180" t="s">
        <v>175</v>
      </c>
      <c r="BK323" s="188">
        <f>SUM(BK324:BK325)</f>
        <v>0</v>
      </c>
    </row>
    <row r="324" spans="2:65" s="109" customFormat="1" ht="16.5" customHeight="1">
      <c r="B324" s="110"/>
      <c r="C324" s="191" t="s">
        <v>1689</v>
      </c>
      <c r="D324" s="191" t="s">
        <v>177</v>
      </c>
      <c r="E324" s="192" t="s">
        <v>733</v>
      </c>
      <c r="F324" s="193" t="s">
        <v>734</v>
      </c>
      <c r="G324" s="194" t="s">
        <v>199</v>
      </c>
      <c r="H324" s="195">
        <v>152.821</v>
      </c>
      <c r="I324" s="9"/>
      <c r="J324" s="196">
        <f>ROUND(I324*H324,2)</f>
        <v>0</v>
      </c>
      <c r="K324" s="193" t="s">
        <v>5</v>
      </c>
      <c r="L324" s="110"/>
      <c r="M324" s="197" t="s">
        <v>5</v>
      </c>
      <c r="N324" s="198" t="s">
        <v>44</v>
      </c>
      <c r="O324" s="111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AR324" s="99" t="s">
        <v>731</v>
      </c>
      <c r="AT324" s="99" t="s">
        <v>177</v>
      </c>
      <c r="AU324" s="99" t="s">
        <v>77</v>
      </c>
      <c r="AY324" s="99" t="s">
        <v>175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99" t="s">
        <v>77</v>
      </c>
      <c r="BK324" s="201">
        <f>ROUND(I324*H324,2)</f>
        <v>0</v>
      </c>
      <c r="BL324" s="99" t="s">
        <v>731</v>
      </c>
      <c r="BM324" s="99" t="s">
        <v>2279</v>
      </c>
    </row>
    <row r="325" spans="2:65" s="109" customFormat="1" ht="16.5" customHeight="1">
      <c r="B325" s="110"/>
      <c r="C325" s="191" t="s">
        <v>1693</v>
      </c>
      <c r="D325" s="191" t="s">
        <v>177</v>
      </c>
      <c r="E325" s="192" t="s">
        <v>728</v>
      </c>
      <c r="F325" s="193" t="s">
        <v>729</v>
      </c>
      <c r="G325" s="194" t="s">
        <v>730</v>
      </c>
      <c r="H325" s="195">
        <v>1</v>
      </c>
      <c r="I325" s="9"/>
      <c r="J325" s="196">
        <f>ROUND(I325*H325,2)</f>
        <v>0</v>
      </c>
      <c r="K325" s="193" t="s">
        <v>5</v>
      </c>
      <c r="L325" s="110"/>
      <c r="M325" s="197" t="s">
        <v>5</v>
      </c>
      <c r="N325" s="238" t="s">
        <v>44</v>
      </c>
      <c r="O325" s="239"/>
      <c r="P325" s="240">
        <f>O325*H325</f>
        <v>0</v>
      </c>
      <c r="Q325" s="240">
        <v>0</v>
      </c>
      <c r="R325" s="240">
        <f>Q325*H325</f>
        <v>0</v>
      </c>
      <c r="S325" s="240">
        <v>0</v>
      </c>
      <c r="T325" s="241">
        <f>S325*H325</f>
        <v>0</v>
      </c>
      <c r="AR325" s="99" t="s">
        <v>731</v>
      </c>
      <c r="AT325" s="99" t="s">
        <v>177</v>
      </c>
      <c r="AU325" s="99" t="s">
        <v>77</v>
      </c>
      <c r="AY325" s="99" t="s">
        <v>175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99" t="s">
        <v>77</v>
      </c>
      <c r="BK325" s="201">
        <f>ROUND(I325*H325,2)</f>
        <v>0</v>
      </c>
      <c r="BL325" s="99" t="s">
        <v>731</v>
      </c>
      <c r="BM325" s="99" t="s">
        <v>2280</v>
      </c>
    </row>
    <row r="326" spans="2:65" s="109" customFormat="1" ht="16.5" customHeight="1">
      <c r="B326" s="110"/>
      <c r="C326" s="191">
        <v>86</v>
      </c>
      <c r="D326" s="191" t="s">
        <v>177</v>
      </c>
      <c r="E326" s="192" t="s">
        <v>733</v>
      </c>
      <c r="F326" s="193" t="s">
        <v>734</v>
      </c>
      <c r="G326" s="194" t="s">
        <v>199</v>
      </c>
      <c r="H326" s="195">
        <v>63.85</v>
      </c>
      <c r="I326" s="9"/>
      <c r="J326" s="196">
        <f>ROUND(I326*H326,2)</f>
        <v>0</v>
      </c>
      <c r="K326" s="193" t="s">
        <v>5</v>
      </c>
      <c r="L326" s="110"/>
      <c r="M326" s="197" t="s">
        <v>5</v>
      </c>
      <c r="N326" s="198" t="s">
        <v>44</v>
      </c>
      <c r="O326" s="111"/>
      <c r="P326" s="199">
        <f>O326*H326</f>
        <v>0</v>
      </c>
      <c r="Q326" s="199">
        <v>0</v>
      </c>
      <c r="R326" s="199">
        <f>Q326*H326</f>
        <v>0</v>
      </c>
      <c r="S326" s="199">
        <v>0</v>
      </c>
      <c r="T326" s="200">
        <f>S326*H326</f>
        <v>0</v>
      </c>
      <c r="AR326" s="99" t="s">
        <v>731</v>
      </c>
      <c r="AT326" s="99" t="s">
        <v>177</v>
      </c>
      <c r="AU326" s="99" t="s">
        <v>77</v>
      </c>
      <c r="AY326" s="99" t="s">
        <v>175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99" t="s">
        <v>77</v>
      </c>
      <c r="BK326" s="201">
        <f>ROUND(I326*H326,2)</f>
        <v>0</v>
      </c>
      <c r="BL326" s="99" t="s">
        <v>731</v>
      </c>
      <c r="BM326" s="99" t="s">
        <v>988</v>
      </c>
    </row>
    <row r="327" spans="2:65" s="109" customFormat="1" ht="16.5" customHeight="1">
      <c r="B327" s="110"/>
      <c r="C327" s="191">
        <v>87</v>
      </c>
      <c r="D327" s="191" t="s">
        <v>177</v>
      </c>
      <c r="E327" s="192" t="s">
        <v>728</v>
      </c>
      <c r="F327" s="193" t="s">
        <v>729</v>
      </c>
      <c r="G327" s="194" t="s">
        <v>730</v>
      </c>
      <c r="H327" s="195">
        <v>1</v>
      </c>
      <c r="I327" s="9"/>
      <c r="J327" s="196">
        <f>ROUND(I327*H327,2)</f>
        <v>0</v>
      </c>
      <c r="K327" s="193" t="s">
        <v>5</v>
      </c>
      <c r="L327" s="110"/>
      <c r="M327" s="197" t="s">
        <v>5</v>
      </c>
      <c r="N327" s="198" t="s">
        <v>44</v>
      </c>
      <c r="O327" s="111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AR327" s="99" t="s">
        <v>731</v>
      </c>
      <c r="AT327" s="99" t="s">
        <v>177</v>
      </c>
      <c r="AU327" s="99" t="s">
        <v>77</v>
      </c>
      <c r="AY327" s="99" t="s">
        <v>175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99" t="s">
        <v>77</v>
      </c>
      <c r="BK327" s="201">
        <f>ROUND(I327*H327,2)</f>
        <v>0</v>
      </c>
      <c r="BL327" s="99" t="s">
        <v>731</v>
      </c>
      <c r="BM327" s="99" t="s">
        <v>989</v>
      </c>
    </row>
    <row r="328" spans="2:65" s="109" customFormat="1" ht="16.5" customHeight="1">
      <c r="B328" s="110"/>
      <c r="C328" s="191">
        <v>88</v>
      </c>
      <c r="D328" s="191" t="s">
        <v>177</v>
      </c>
      <c r="E328" s="192" t="s">
        <v>736</v>
      </c>
      <c r="F328" s="193" t="s">
        <v>737</v>
      </c>
      <c r="G328" s="194" t="s">
        <v>199</v>
      </c>
      <c r="H328" s="195">
        <v>75</v>
      </c>
      <c r="I328" s="9"/>
      <c r="J328" s="196">
        <f>ROUND(I328*H328,2)</f>
        <v>0</v>
      </c>
      <c r="K328" s="193" t="s">
        <v>5</v>
      </c>
      <c r="L328" s="110"/>
      <c r="M328" s="197" t="s">
        <v>5</v>
      </c>
      <c r="N328" s="198" t="s">
        <v>44</v>
      </c>
      <c r="O328" s="111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AR328" s="99" t="s">
        <v>731</v>
      </c>
      <c r="AT328" s="99" t="s">
        <v>177</v>
      </c>
      <c r="AU328" s="99" t="s">
        <v>77</v>
      </c>
      <c r="AY328" s="99" t="s">
        <v>175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99" t="s">
        <v>77</v>
      </c>
      <c r="BK328" s="201">
        <f>ROUND(I328*H328,2)</f>
        <v>0</v>
      </c>
      <c r="BL328" s="99" t="s">
        <v>731</v>
      </c>
      <c r="BM328" s="99" t="s">
        <v>990</v>
      </c>
    </row>
    <row r="329" spans="2:65" s="207" customFormat="1">
      <c r="B329" s="206"/>
      <c r="D329" s="202" t="s">
        <v>185</v>
      </c>
      <c r="E329" s="208" t="s">
        <v>5</v>
      </c>
      <c r="F329" s="209" t="s">
        <v>739</v>
      </c>
      <c r="H329" s="208" t="s">
        <v>5</v>
      </c>
      <c r="I329" s="10"/>
      <c r="L329" s="206"/>
      <c r="M329" s="210"/>
      <c r="N329" s="211"/>
      <c r="O329" s="211"/>
      <c r="P329" s="211"/>
      <c r="Q329" s="211"/>
      <c r="R329" s="211"/>
      <c r="S329" s="211"/>
      <c r="T329" s="212"/>
      <c r="AT329" s="208" t="s">
        <v>185</v>
      </c>
      <c r="AU329" s="208" t="s">
        <v>77</v>
      </c>
      <c r="AV329" s="207" t="s">
        <v>77</v>
      </c>
      <c r="AW329" s="207" t="s">
        <v>36</v>
      </c>
      <c r="AX329" s="207" t="s">
        <v>73</v>
      </c>
      <c r="AY329" s="208" t="s">
        <v>175</v>
      </c>
    </row>
    <row r="330" spans="2:65" s="214" customFormat="1">
      <c r="B330" s="213"/>
      <c r="D330" s="202" t="s">
        <v>185</v>
      </c>
      <c r="E330" s="215" t="s">
        <v>5</v>
      </c>
      <c r="F330" s="216" t="s">
        <v>991</v>
      </c>
      <c r="H330" s="217">
        <v>75</v>
      </c>
      <c r="I330" s="11"/>
      <c r="L330" s="213"/>
      <c r="M330" s="218"/>
      <c r="N330" s="219"/>
      <c r="O330" s="219"/>
      <c r="P330" s="219"/>
      <c r="Q330" s="219"/>
      <c r="R330" s="219"/>
      <c r="S330" s="219"/>
      <c r="T330" s="220"/>
      <c r="AT330" s="215" t="s">
        <v>185</v>
      </c>
      <c r="AU330" s="215" t="s">
        <v>77</v>
      </c>
      <c r="AV330" s="214" t="s">
        <v>81</v>
      </c>
      <c r="AW330" s="214" t="s">
        <v>36</v>
      </c>
      <c r="AX330" s="214" t="s">
        <v>77</v>
      </c>
      <c r="AY330" s="215" t="s">
        <v>175</v>
      </c>
    </row>
    <row r="331" spans="2:65" s="109" customFormat="1" ht="16.5" customHeight="1">
      <c r="B331" s="110"/>
      <c r="C331" s="191">
        <v>89</v>
      </c>
      <c r="D331" s="191" t="s">
        <v>177</v>
      </c>
      <c r="E331" s="192" t="s">
        <v>741</v>
      </c>
      <c r="F331" s="193" t="s">
        <v>742</v>
      </c>
      <c r="G331" s="194" t="s">
        <v>199</v>
      </c>
      <c r="H331" s="195">
        <v>32</v>
      </c>
      <c r="I331" s="9"/>
      <c r="J331" s="196">
        <f>ROUND(I331*H331,2)</f>
        <v>0</v>
      </c>
      <c r="K331" s="193" t="s">
        <v>5</v>
      </c>
      <c r="L331" s="110"/>
      <c r="M331" s="197" t="s">
        <v>5</v>
      </c>
      <c r="N331" s="198" t="s">
        <v>44</v>
      </c>
      <c r="O331" s="111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AR331" s="99" t="s">
        <v>731</v>
      </c>
      <c r="AT331" s="99" t="s">
        <v>177</v>
      </c>
      <c r="AU331" s="99" t="s">
        <v>77</v>
      </c>
      <c r="AY331" s="99" t="s">
        <v>175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99" t="s">
        <v>77</v>
      </c>
      <c r="BK331" s="201">
        <f>ROUND(I331*H331,2)</f>
        <v>0</v>
      </c>
      <c r="BL331" s="99" t="s">
        <v>731</v>
      </c>
      <c r="BM331" s="99" t="s">
        <v>992</v>
      </c>
    </row>
    <row r="332" spans="2:65" s="207" customFormat="1">
      <c r="B332" s="206"/>
      <c r="D332" s="202" t="s">
        <v>185</v>
      </c>
      <c r="E332" s="208" t="s">
        <v>5</v>
      </c>
      <c r="F332" s="209" t="s">
        <v>739</v>
      </c>
      <c r="H332" s="208" t="s">
        <v>5</v>
      </c>
      <c r="I332" s="10"/>
      <c r="L332" s="206"/>
      <c r="M332" s="210"/>
      <c r="N332" s="211"/>
      <c r="O332" s="211"/>
      <c r="P332" s="211"/>
      <c r="Q332" s="211"/>
      <c r="R332" s="211"/>
      <c r="S332" s="211"/>
      <c r="T332" s="212"/>
      <c r="AT332" s="208" t="s">
        <v>185</v>
      </c>
      <c r="AU332" s="208" t="s">
        <v>77</v>
      </c>
      <c r="AV332" s="207" t="s">
        <v>77</v>
      </c>
      <c r="AW332" s="207" t="s">
        <v>36</v>
      </c>
      <c r="AX332" s="207" t="s">
        <v>73</v>
      </c>
      <c r="AY332" s="208" t="s">
        <v>175</v>
      </c>
    </row>
    <row r="333" spans="2:65" s="214" customFormat="1">
      <c r="B333" s="213"/>
      <c r="D333" s="202" t="s">
        <v>185</v>
      </c>
      <c r="E333" s="215" t="s">
        <v>5</v>
      </c>
      <c r="F333" s="216" t="s">
        <v>993</v>
      </c>
      <c r="H333" s="217">
        <v>32</v>
      </c>
      <c r="I333" s="11"/>
      <c r="L333" s="213"/>
      <c r="M333" s="218"/>
      <c r="N333" s="219"/>
      <c r="O333" s="219"/>
      <c r="P333" s="219"/>
      <c r="Q333" s="219"/>
      <c r="R333" s="219"/>
      <c r="S333" s="219"/>
      <c r="T333" s="220"/>
      <c r="AT333" s="215" t="s">
        <v>185</v>
      </c>
      <c r="AU333" s="215" t="s">
        <v>77</v>
      </c>
      <c r="AV333" s="214" t="s">
        <v>81</v>
      </c>
      <c r="AW333" s="214" t="s">
        <v>36</v>
      </c>
      <c r="AX333" s="214" t="s">
        <v>77</v>
      </c>
      <c r="AY333" s="215" t="s">
        <v>175</v>
      </c>
    </row>
    <row r="334" spans="2:65" s="109" customFormat="1" ht="16.5" customHeight="1">
      <c r="B334" s="110"/>
      <c r="C334" s="191">
        <v>90</v>
      </c>
      <c r="D334" s="191" t="s">
        <v>177</v>
      </c>
      <c r="E334" s="192" t="s">
        <v>745</v>
      </c>
      <c r="F334" s="193" t="s">
        <v>746</v>
      </c>
      <c r="G334" s="194" t="s">
        <v>663</v>
      </c>
      <c r="H334" s="195">
        <v>5</v>
      </c>
      <c r="I334" s="9"/>
      <c r="J334" s="196">
        <f>ROUND(I334*H334,2)</f>
        <v>0</v>
      </c>
      <c r="K334" s="193" t="s">
        <v>5</v>
      </c>
      <c r="L334" s="110"/>
      <c r="M334" s="197" t="s">
        <v>5</v>
      </c>
      <c r="N334" s="198" t="s">
        <v>44</v>
      </c>
      <c r="O334" s="111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AR334" s="99" t="s">
        <v>731</v>
      </c>
      <c r="AT334" s="99" t="s">
        <v>177</v>
      </c>
      <c r="AU334" s="99" t="s">
        <v>77</v>
      </c>
      <c r="AY334" s="99" t="s">
        <v>175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99" t="s">
        <v>77</v>
      </c>
      <c r="BK334" s="201">
        <f>ROUND(I334*H334,2)</f>
        <v>0</v>
      </c>
      <c r="BL334" s="99" t="s">
        <v>731</v>
      </c>
      <c r="BM334" s="99" t="s">
        <v>994</v>
      </c>
    </row>
    <row r="335" spans="2:65" s="109" customFormat="1" ht="16.5" customHeight="1">
      <c r="B335" s="110"/>
      <c r="C335" s="191">
        <v>91</v>
      </c>
      <c r="D335" s="191" t="s">
        <v>177</v>
      </c>
      <c r="E335" s="192" t="s">
        <v>748</v>
      </c>
      <c r="F335" s="193" t="s">
        <v>749</v>
      </c>
      <c r="G335" s="194" t="s">
        <v>663</v>
      </c>
      <c r="H335" s="195">
        <v>5</v>
      </c>
      <c r="I335" s="9"/>
      <c r="J335" s="196">
        <f>ROUND(I335*H335,2)</f>
        <v>0</v>
      </c>
      <c r="K335" s="193" t="s">
        <v>5</v>
      </c>
      <c r="L335" s="110"/>
      <c r="M335" s="197" t="s">
        <v>5</v>
      </c>
      <c r="N335" s="198" t="s">
        <v>44</v>
      </c>
      <c r="O335" s="111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AR335" s="99" t="s">
        <v>731</v>
      </c>
      <c r="AT335" s="99" t="s">
        <v>177</v>
      </c>
      <c r="AU335" s="99" t="s">
        <v>77</v>
      </c>
      <c r="AY335" s="99" t="s">
        <v>175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99" t="s">
        <v>77</v>
      </c>
      <c r="BK335" s="201">
        <f>ROUND(I335*H335,2)</f>
        <v>0</v>
      </c>
      <c r="BL335" s="99" t="s">
        <v>731</v>
      </c>
      <c r="BM335" s="99" t="s">
        <v>995</v>
      </c>
    </row>
    <row r="336" spans="2:65" s="207" customFormat="1">
      <c r="B336" s="206"/>
      <c r="D336" s="202" t="s">
        <v>185</v>
      </c>
      <c r="E336" s="208" t="s">
        <v>5</v>
      </c>
      <c r="F336" s="209" t="s">
        <v>751</v>
      </c>
      <c r="H336" s="208" t="s">
        <v>5</v>
      </c>
      <c r="I336" s="10"/>
      <c r="L336" s="206"/>
      <c r="M336" s="210"/>
      <c r="N336" s="211"/>
      <c r="O336" s="211"/>
      <c r="P336" s="211"/>
      <c r="Q336" s="211"/>
      <c r="R336" s="211"/>
      <c r="S336" s="211"/>
      <c r="T336" s="212"/>
      <c r="AT336" s="208" t="s">
        <v>185</v>
      </c>
      <c r="AU336" s="208" t="s">
        <v>77</v>
      </c>
      <c r="AV336" s="207" t="s">
        <v>77</v>
      </c>
      <c r="AW336" s="207" t="s">
        <v>36</v>
      </c>
      <c r="AX336" s="207" t="s">
        <v>73</v>
      </c>
      <c r="AY336" s="208" t="s">
        <v>175</v>
      </c>
    </row>
    <row r="337" spans="2:65" s="214" customFormat="1">
      <c r="B337" s="213"/>
      <c r="D337" s="202" t="s">
        <v>185</v>
      </c>
      <c r="E337" s="215" t="s">
        <v>5</v>
      </c>
      <c r="F337" s="216" t="s">
        <v>125</v>
      </c>
      <c r="H337" s="217">
        <v>5</v>
      </c>
      <c r="I337" s="11"/>
      <c r="L337" s="213"/>
      <c r="M337" s="218"/>
      <c r="N337" s="219"/>
      <c r="O337" s="219"/>
      <c r="P337" s="219"/>
      <c r="Q337" s="219"/>
      <c r="R337" s="219"/>
      <c r="S337" s="219"/>
      <c r="T337" s="220"/>
      <c r="AT337" s="215" t="s">
        <v>185</v>
      </c>
      <c r="AU337" s="215" t="s">
        <v>77</v>
      </c>
      <c r="AV337" s="214" t="s">
        <v>81</v>
      </c>
      <c r="AW337" s="214" t="s">
        <v>36</v>
      </c>
      <c r="AX337" s="214" t="s">
        <v>77</v>
      </c>
      <c r="AY337" s="215" t="s">
        <v>175</v>
      </c>
    </row>
    <row r="338" spans="2:65" s="109" customFormat="1" ht="16.5" customHeight="1">
      <c r="B338" s="110"/>
      <c r="C338" s="191">
        <v>92</v>
      </c>
      <c r="D338" s="191" t="s">
        <v>177</v>
      </c>
      <c r="E338" s="192" t="s">
        <v>752</v>
      </c>
      <c r="F338" s="193" t="s">
        <v>753</v>
      </c>
      <c r="G338" s="194" t="s">
        <v>663</v>
      </c>
      <c r="H338" s="195">
        <v>2</v>
      </c>
      <c r="I338" s="9"/>
      <c r="J338" s="196">
        <f>ROUND(I338*H338,2)</f>
        <v>0</v>
      </c>
      <c r="K338" s="193" t="s">
        <v>5</v>
      </c>
      <c r="L338" s="110"/>
      <c r="M338" s="197" t="s">
        <v>5</v>
      </c>
      <c r="N338" s="198" t="s">
        <v>44</v>
      </c>
      <c r="O338" s="111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AR338" s="99" t="s">
        <v>731</v>
      </c>
      <c r="AT338" s="99" t="s">
        <v>177</v>
      </c>
      <c r="AU338" s="99" t="s">
        <v>77</v>
      </c>
      <c r="AY338" s="99" t="s">
        <v>175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99" t="s">
        <v>77</v>
      </c>
      <c r="BK338" s="201">
        <f>ROUND(I338*H338,2)</f>
        <v>0</v>
      </c>
      <c r="BL338" s="99" t="s">
        <v>731</v>
      </c>
      <c r="BM338" s="99" t="s">
        <v>996</v>
      </c>
    </row>
    <row r="339" spans="2:65" s="207" customFormat="1">
      <c r="B339" s="206"/>
      <c r="D339" s="202" t="s">
        <v>185</v>
      </c>
      <c r="E339" s="208" t="s">
        <v>5</v>
      </c>
      <c r="F339" s="209" t="s">
        <v>755</v>
      </c>
      <c r="H339" s="208" t="s">
        <v>5</v>
      </c>
      <c r="I339" s="10"/>
      <c r="L339" s="206"/>
      <c r="M339" s="210"/>
      <c r="N339" s="211"/>
      <c r="O339" s="211"/>
      <c r="P339" s="211"/>
      <c r="Q339" s="211"/>
      <c r="R339" s="211"/>
      <c r="S339" s="211"/>
      <c r="T339" s="212"/>
      <c r="AT339" s="208" t="s">
        <v>185</v>
      </c>
      <c r="AU339" s="208" t="s">
        <v>77</v>
      </c>
      <c r="AV339" s="207" t="s">
        <v>77</v>
      </c>
      <c r="AW339" s="207" t="s">
        <v>36</v>
      </c>
      <c r="AX339" s="207" t="s">
        <v>73</v>
      </c>
      <c r="AY339" s="208" t="s">
        <v>175</v>
      </c>
    </row>
    <row r="340" spans="2:65" s="207" customFormat="1" ht="27">
      <c r="B340" s="206"/>
      <c r="D340" s="202" t="s">
        <v>185</v>
      </c>
      <c r="E340" s="208" t="s">
        <v>5</v>
      </c>
      <c r="F340" s="209" t="s">
        <v>756</v>
      </c>
      <c r="H340" s="208" t="s">
        <v>5</v>
      </c>
      <c r="I340" s="10"/>
      <c r="L340" s="206"/>
      <c r="M340" s="210"/>
      <c r="N340" s="211"/>
      <c r="O340" s="211"/>
      <c r="P340" s="211"/>
      <c r="Q340" s="211"/>
      <c r="R340" s="211"/>
      <c r="S340" s="211"/>
      <c r="T340" s="212"/>
      <c r="AT340" s="208" t="s">
        <v>185</v>
      </c>
      <c r="AU340" s="208" t="s">
        <v>77</v>
      </c>
      <c r="AV340" s="207" t="s">
        <v>77</v>
      </c>
      <c r="AW340" s="207" t="s">
        <v>36</v>
      </c>
      <c r="AX340" s="207" t="s">
        <v>73</v>
      </c>
      <c r="AY340" s="208" t="s">
        <v>175</v>
      </c>
    </row>
    <row r="341" spans="2:65" s="214" customFormat="1">
      <c r="B341" s="213"/>
      <c r="D341" s="202" t="s">
        <v>185</v>
      </c>
      <c r="E341" s="215" t="s">
        <v>5</v>
      </c>
      <c r="F341" s="216" t="s">
        <v>81</v>
      </c>
      <c r="H341" s="217">
        <v>2</v>
      </c>
      <c r="I341" s="11"/>
      <c r="L341" s="213"/>
      <c r="M341" s="218"/>
      <c r="N341" s="219"/>
      <c r="O341" s="219"/>
      <c r="P341" s="219"/>
      <c r="Q341" s="219"/>
      <c r="R341" s="219"/>
      <c r="S341" s="219"/>
      <c r="T341" s="220"/>
      <c r="AT341" s="215" t="s">
        <v>185</v>
      </c>
      <c r="AU341" s="215" t="s">
        <v>77</v>
      </c>
      <c r="AV341" s="214" t="s">
        <v>81</v>
      </c>
      <c r="AW341" s="214" t="s">
        <v>36</v>
      </c>
      <c r="AX341" s="214" t="s">
        <v>77</v>
      </c>
      <c r="AY341" s="215" t="s">
        <v>175</v>
      </c>
    </row>
    <row r="342" spans="2:65" s="109" customFormat="1" ht="16.5" customHeight="1">
      <c r="B342" s="110"/>
      <c r="C342" s="191">
        <v>93</v>
      </c>
      <c r="D342" s="191" t="s">
        <v>177</v>
      </c>
      <c r="E342" s="192" t="s">
        <v>757</v>
      </c>
      <c r="F342" s="193" t="s">
        <v>758</v>
      </c>
      <c r="G342" s="194" t="s">
        <v>663</v>
      </c>
      <c r="H342" s="195">
        <v>1</v>
      </c>
      <c r="I342" s="9"/>
      <c r="J342" s="196">
        <f>ROUND(I342*H342,2)</f>
        <v>0</v>
      </c>
      <c r="K342" s="193" t="s">
        <v>5</v>
      </c>
      <c r="L342" s="110"/>
      <c r="M342" s="197" t="s">
        <v>5</v>
      </c>
      <c r="N342" s="198" t="s">
        <v>44</v>
      </c>
      <c r="O342" s="111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AR342" s="99" t="s">
        <v>731</v>
      </c>
      <c r="AT342" s="99" t="s">
        <v>177</v>
      </c>
      <c r="AU342" s="99" t="s">
        <v>77</v>
      </c>
      <c r="AY342" s="99" t="s">
        <v>175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99" t="s">
        <v>77</v>
      </c>
      <c r="BK342" s="201">
        <f>ROUND(I342*H342,2)</f>
        <v>0</v>
      </c>
      <c r="BL342" s="99" t="s">
        <v>731</v>
      </c>
      <c r="BM342" s="99" t="s">
        <v>997</v>
      </c>
    </row>
    <row r="343" spans="2:65" s="109" customFormat="1" ht="16.5" customHeight="1">
      <c r="B343" s="110"/>
      <c r="C343" s="191">
        <v>94</v>
      </c>
      <c r="D343" s="191" t="s">
        <v>177</v>
      </c>
      <c r="E343" s="192" t="s">
        <v>760</v>
      </c>
      <c r="F343" s="193" t="s">
        <v>761</v>
      </c>
      <c r="G343" s="194" t="s">
        <v>730</v>
      </c>
      <c r="H343" s="195">
        <v>1</v>
      </c>
      <c r="I343" s="9"/>
      <c r="J343" s="196">
        <f>ROUND(I343*H343,2)</f>
        <v>0</v>
      </c>
      <c r="K343" s="193" t="s">
        <v>5</v>
      </c>
      <c r="L343" s="110"/>
      <c r="M343" s="197" t="s">
        <v>5</v>
      </c>
      <c r="N343" s="198" t="s">
        <v>44</v>
      </c>
      <c r="O343" s="111"/>
      <c r="P343" s="199">
        <f>O343*H343</f>
        <v>0</v>
      </c>
      <c r="Q343" s="199">
        <v>0</v>
      </c>
      <c r="R343" s="199">
        <f>Q343*H343</f>
        <v>0</v>
      </c>
      <c r="S343" s="199">
        <v>0</v>
      </c>
      <c r="T343" s="200">
        <f>S343*H343</f>
        <v>0</v>
      </c>
      <c r="AR343" s="99" t="s">
        <v>731</v>
      </c>
      <c r="AT343" s="99" t="s">
        <v>177</v>
      </c>
      <c r="AU343" s="99" t="s">
        <v>77</v>
      </c>
      <c r="AY343" s="99" t="s">
        <v>175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99" t="s">
        <v>77</v>
      </c>
      <c r="BK343" s="201">
        <f>ROUND(I343*H343,2)</f>
        <v>0</v>
      </c>
      <c r="BL343" s="99" t="s">
        <v>731</v>
      </c>
      <c r="BM343" s="99" t="s">
        <v>998</v>
      </c>
    </row>
    <row r="344" spans="2:65" s="109" customFormat="1" ht="25.5" customHeight="1">
      <c r="B344" s="110"/>
      <c r="C344" s="191">
        <v>95</v>
      </c>
      <c r="D344" s="191" t="s">
        <v>177</v>
      </c>
      <c r="E344" s="192" t="s">
        <v>763</v>
      </c>
      <c r="F344" s="193" t="s">
        <v>764</v>
      </c>
      <c r="G344" s="194" t="s">
        <v>222</v>
      </c>
      <c r="H344" s="195">
        <v>7</v>
      </c>
      <c r="I344" s="9"/>
      <c r="J344" s="196">
        <f>ROUND(I344*H344,2)</f>
        <v>0</v>
      </c>
      <c r="K344" s="193" t="s">
        <v>5</v>
      </c>
      <c r="L344" s="110"/>
      <c r="M344" s="197" t="s">
        <v>5</v>
      </c>
      <c r="N344" s="198" t="s">
        <v>44</v>
      </c>
      <c r="O344" s="111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AR344" s="99" t="s">
        <v>731</v>
      </c>
      <c r="AT344" s="99" t="s">
        <v>177</v>
      </c>
      <c r="AU344" s="99" t="s">
        <v>77</v>
      </c>
      <c r="AY344" s="99" t="s">
        <v>175</v>
      </c>
      <c r="BE344" s="201">
        <f>IF(N344="základní",J344,0)</f>
        <v>0</v>
      </c>
      <c r="BF344" s="201">
        <f>IF(N344="snížená",J344,0)</f>
        <v>0</v>
      </c>
      <c r="BG344" s="201">
        <f>IF(N344="zákl. přenesená",J344,0)</f>
        <v>0</v>
      </c>
      <c r="BH344" s="201">
        <f>IF(N344="sníž. přenesená",J344,0)</f>
        <v>0</v>
      </c>
      <c r="BI344" s="201">
        <f>IF(N344="nulová",J344,0)</f>
        <v>0</v>
      </c>
      <c r="BJ344" s="99" t="s">
        <v>77</v>
      </c>
      <c r="BK344" s="201">
        <f>ROUND(I344*H344,2)</f>
        <v>0</v>
      </c>
      <c r="BL344" s="99" t="s">
        <v>731</v>
      </c>
      <c r="BM344" s="99" t="s">
        <v>999</v>
      </c>
    </row>
    <row r="345" spans="2:65" s="207" customFormat="1">
      <c r="B345" s="206"/>
      <c r="D345" s="202" t="s">
        <v>185</v>
      </c>
      <c r="E345" s="208" t="s">
        <v>5</v>
      </c>
      <c r="F345" s="209" t="s">
        <v>766</v>
      </c>
      <c r="H345" s="208" t="s">
        <v>5</v>
      </c>
      <c r="L345" s="206"/>
      <c r="M345" s="210"/>
      <c r="N345" s="211"/>
      <c r="O345" s="211"/>
      <c r="P345" s="211"/>
      <c r="Q345" s="211"/>
      <c r="R345" s="211"/>
      <c r="S345" s="211"/>
      <c r="T345" s="212"/>
      <c r="AT345" s="208" t="s">
        <v>185</v>
      </c>
      <c r="AU345" s="208" t="s">
        <v>77</v>
      </c>
      <c r="AV345" s="207" t="s">
        <v>77</v>
      </c>
      <c r="AW345" s="207" t="s">
        <v>36</v>
      </c>
      <c r="AX345" s="207" t="s">
        <v>73</v>
      </c>
      <c r="AY345" s="208" t="s">
        <v>175</v>
      </c>
    </row>
    <row r="346" spans="2:65" s="214" customFormat="1">
      <c r="B346" s="213"/>
      <c r="D346" s="202" t="s">
        <v>185</v>
      </c>
      <c r="E346" s="215" t="s">
        <v>5</v>
      </c>
      <c r="F346" s="216" t="s">
        <v>1000</v>
      </c>
      <c r="H346" s="217">
        <v>7</v>
      </c>
      <c r="L346" s="213"/>
      <c r="M346" s="297"/>
      <c r="N346" s="298"/>
      <c r="O346" s="298"/>
      <c r="P346" s="298"/>
      <c r="Q346" s="298"/>
      <c r="R346" s="298"/>
      <c r="S346" s="298"/>
      <c r="T346" s="299"/>
      <c r="AT346" s="215" t="s">
        <v>185</v>
      </c>
      <c r="AU346" s="215" t="s">
        <v>77</v>
      </c>
      <c r="AV346" s="214" t="s">
        <v>81</v>
      </c>
      <c r="AW346" s="214" t="s">
        <v>36</v>
      </c>
      <c r="AX346" s="214" t="s">
        <v>77</v>
      </c>
      <c r="AY346" s="215" t="s">
        <v>175</v>
      </c>
    </row>
    <row r="347" spans="2:65" s="109" customFormat="1" ht="6.95" customHeight="1">
      <c r="B347" s="135"/>
      <c r="C347" s="136"/>
      <c r="D347" s="136"/>
      <c r="E347" s="136"/>
      <c r="F347" s="136"/>
      <c r="G347" s="136"/>
      <c r="H347" s="136"/>
      <c r="I347" s="136"/>
      <c r="J347" s="136"/>
      <c r="K347" s="136"/>
      <c r="L347" s="110"/>
    </row>
  </sheetData>
  <sheetProtection algorithmName="SHA-512" hashValue="gwb+LR1590r87SbEMCsOW5Kx/45cDR3cgRrBDKyrmToPzGs3qjwT9zDxZKgkFUyxSzQri078xFR37uWvp2g5ZA==" saltValue="VCZ73XSuUbRlwZFVtyr+4A==" spinCount="100000" sheet="1" objects="1" scenarios="1"/>
  <autoFilter ref="C91:K325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4"/>
  <sheetViews>
    <sheetView showGridLines="0" workbookViewId="0">
      <pane ySplit="1" topLeftCell="A83" activePane="bottomLeft" state="frozen"/>
      <selection pane="bottomLeft" activeCell="I93" sqref="I93:I223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130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2281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2282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ROUND(J90,2)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ROUND(SUM(BE90:BE223), 2)</f>
        <v>0</v>
      </c>
      <c r="G32" s="111"/>
      <c r="H32" s="111"/>
      <c r="I32" s="127">
        <v>0.21</v>
      </c>
      <c r="J32" s="126">
        <f>ROUND(ROUND((SUM(BE90:BE223)),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ROUND(SUM(BF90:BF223), 2)</f>
        <v>0</v>
      </c>
      <c r="G33" s="111"/>
      <c r="H33" s="111"/>
      <c r="I33" s="127">
        <v>0.15</v>
      </c>
      <c r="J33" s="126">
        <f>ROUND(ROUND((SUM(BF90:BF223)),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ROUND(SUM(BG90:BG223),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ROUND(SUM(BH90:BH223),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ROUND(SUM(BI90:BI223),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2281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5.3 - SO 5.2.5 Vodovodní řad 5 - etapa 2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J90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J91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J92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J166</f>
        <v>0</v>
      </c>
      <c r="K63" s="157"/>
    </row>
    <row r="64" spans="2:47" s="158" customFormat="1" ht="19.899999999999999" customHeight="1">
      <c r="B64" s="152"/>
      <c r="C64" s="153"/>
      <c r="D64" s="154" t="s">
        <v>154</v>
      </c>
      <c r="E64" s="155"/>
      <c r="F64" s="155"/>
      <c r="G64" s="155"/>
      <c r="H64" s="155"/>
      <c r="I64" s="155"/>
      <c r="J64" s="156">
        <f>J171</f>
        <v>0</v>
      </c>
      <c r="K64" s="157"/>
    </row>
    <row r="65" spans="2:12" s="158" customFormat="1" ht="19.899999999999999" customHeight="1">
      <c r="B65" s="152"/>
      <c r="C65" s="153"/>
      <c r="D65" s="154" t="s">
        <v>155</v>
      </c>
      <c r="E65" s="155"/>
      <c r="F65" s="155"/>
      <c r="G65" s="155"/>
      <c r="H65" s="155"/>
      <c r="I65" s="155"/>
      <c r="J65" s="156">
        <f>J202</f>
        <v>0</v>
      </c>
      <c r="K65" s="157"/>
    </row>
    <row r="66" spans="2:12" s="158" customFormat="1" ht="19.899999999999999" customHeight="1">
      <c r="B66" s="152"/>
      <c r="C66" s="153"/>
      <c r="D66" s="154" t="s">
        <v>156</v>
      </c>
      <c r="E66" s="155"/>
      <c r="F66" s="155"/>
      <c r="G66" s="155"/>
      <c r="H66" s="155"/>
      <c r="I66" s="155"/>
      <c r="J66" s="156">
        <f>J206</f>
        <v>0</v>
      </c>
      <c r="K66" s="157"/>
    </row>
    <row r="67" spans="2:12" s="158" customFormat="1" ht="19.899999999999999" customHeight="1">
      <c r="B67" s="152"/>
      <c r="C67" s="153"/>
      <c r="D67" s="154" t="s">
        <v>157</v>
      </c>
      <c r="E67" s="155"/>
      <c r="F67" s="155"/>
      <c r="G67" s="155"/>
      <c r="H67" s="155"/>
      <c r="I67" s="155"/>
      <c r="J67" s="156">
        <f>J216</f>
        <v>0</v>
      </c>
      <c r="K67" s="157"/>
    </row>
    <row r="68" spans="2:12" s="158" customFormat="1" ht="19.899999999999999" customHeight="1">
      <c r="B68" s="152"/>
      <c r="C68" s="153"/>
      <c r="D68" s="154" t="s">
        <v>158</v>
      </c>
      <c r="E68" s="155"/>
      <c r="F68" s="155"/>
      <c r="G68" s="155"/>
      <c r="H68" s="155"/>
      <c r="I68" s="155"/>
      <c r="J68" s="156">
        <f>J222</f>
        <v>0</v>
      </c>
      <c r="K68" s="157"/>
    </row>
    <row r="69" spans="2:12" s="109" customFormat="1" ht="21.75" customHeight="1">
      <c r="B69" s="110"/>
      <c r="C69" s="111"/>
      <c r="D69" s="111"/>
      <c r="E69" s="111"/>
      <c r="F69" s="111"/>
      <c r="G69" s="111"/>
      <c r="H69" s="111"/>
      <c r="I69" s="111"/>
      <c r="J69" s="111"/>
      <c r="K69" s="113"/>
    </row>
    <row r="70" spans="2:12" s="109" customFormat="1" ht="6.95" customHeight="1">
      <c r="B70" s="135"/>
      <c r="C70" s="136"/>
      <c r="D70" s="136"/>
      <c r="E70" s="136"/>
      <c r="F70" s="136"/>
      <c r="G70" s="136"/>
      <c r="H70" s="136"/>
      <c r="I70" s="136"/>
      <c r="J70" s="136"/>
      <c r="K70" s="137"/>
    </row>
    <row r="74" spans="2:12" s="109" customFormat="1" ht="6.95" customHeight="1"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10"/>
    </row>
    <row r="75" spans="2:12" s="109" customFormat="1" ht="36.950000000000003" customHeight="1">
      <c r="B75" s="110"/>
      <c r="C75" s="159" t="s">
        <v>159</v>
      </c>
      <c r="L75" s="110"/>
    </row>
    <row r="76" spans="2:12" s="109" customFormat="1" ht="6.95" customHeight="1">
      <c r="B76" s="110"/>
      <c r="L76" s="110"/>
    </row>
    <row r="77" spans="2:12" s="109" customFormat="1" ht="14.45" customHeight="1">
      <c r="B77" s="110"/>
      <c r="C77" s="160" t="s">
        <v>19</v>
      </c>
      <c r="L77" s="110"/>
    </row>
    <row r="78" spans="2:12" s="109" customFormat="1" ht="16.5" customHeight="1">
      <c r="B78" s="110"/>
      <c r="E78" s="368" t="str">
        <f>E7</f>
        <v>Kosmonosy, obnova vodovodu a kanalizace - 2020 - etapa 1, část B</v>
      </c>
      <c r="F78" s="369"/>
      <c r="G78" s="369"/>
      <c r="H78" s="369"/>
      <c r="L78" s="110"/>
    </row>
    <row r="79" spans="2:12" ht="15">
      <c r="B79" s="103"/>
      <c r="C79" s="160" t="s">
        <v>140</v>
      </c>
      <c r="L79" s="103"/>
    </row>
    <row r="80" spans="2:12" s="109" customFormat="1" ht="16.5" customHeight="1">
      <c r="B80" s="110"/>
      <c r="E80" s="368" t="s">
        <v>2281</v>
      </c>
      <c r="F80" s="362"/>
      <c r="G80" s="362"/>
      <c r="H80" s="362"/>
      <c r="L80" s="110"/>
    </row>
    <row r="81" spans="2:65" s="109" customFormat="1" ht="14.45" customHeight="1">
      <c r="B81" s="110"/>
      <c r="C81" s="160" t="s">
        <v>142</v>
      </c>
      <c r="L81" s="110"/>
    </row>
    <row r="82" spans="2:65" s="109" customFormat="1" ht="17.25" customHeight="1">
      <c r="B82" s="110"/>
      <c r="E82" s="348" t="str">
        <f>E11</f>
        <v>5.3 - SO 5.2.5 Vodovodní řad 5 - etapa 2</v>
      </c>
      <c r="F82" s="362"/>
      <c r="G82" s="362"/>
      <c r="H82" s="362"/>
      <c r="L82" s="110"/>
    </row>
    <row r="83" spans="2:65" s="109" customFormat="1" ht="6.95" customHeight="1">
      <c r="B83" s="110"/>
      <c r="L83" s="110"/>
    </row>
    <row r="84" spans="2:65" s="109" customFormat="1" ht="18" customHeight="1">
      <c r="B84" s="110"/>
      <c r="C84" s="160" t="s">
        <v>24</v>
      </c>
      <c r="F84" s="162" t="str">
        <f>F14</f>
        <v>Kosmonosy</v>
      </c>
      <c r="I84" s="160" t="s">
        <v>26</v>
      </c>
      <c r="J84" s="163" t="str">
        <f>IF(J14="","",J14)</f>
        <v>18. 12. 2018</v>
      </c>
      <c r="L84" s="110"/>
    </row>
    <row r="85" spans="2:65" s="109" customFormat="1" ht="6.95" customHeight="1">
      <c r="B85" s="110"/>
      <c r="L85" s="110"/>
    </row>
    <row r="86" spans="2:65" s="109" customFormat="1" ht="15">
      <c r="B86" s="110"/>
      <c r="C86" s="160" t="s">
        <v>28</v>
      </c>
      <c r="F86" s="162" t="str">
        <f>E17</f>
        <v>Vodovody a kanalizace Mladá Boleslav, a.s.</v>
      </c>
      <c r="I86" s="160" t="s">
        <v>34</v>
      </c>
      <c r="J86" s="162" t="str">
        <f>E23</f>
        <v>Šindlar s.r.o., Na Brně 372/2a, Hradec Králové 6</v>
      </c>
      <c r="L86" s="110"/>
    </row>
    <row r="87" spans="2:65" s="109" customFormat="1" ht="14.45" customHeight="1">
      <c r="B87" s="110"/>
      <c r="C87" s="160" t="s">
        <v>32</v>
      </c>
      <c r="F87" s="162" t="str">
        <f>IF(E20="","",E20)</f>
        <v/>
      </c>
      <c r="L87" s="110"/>
    </row>
    <row r="88" spans="2:65" s="109" customFormat="1" ht="10.35" customHeight="1">
      <c r="B88" s="110"/>
      <c r="L88" s="110"/>
    </row>
    <row r="89" spans="2:65" s="171" customFormat="1" ht="29.25" customHeight="1">
      <c r="B89" s="164"/>
      <c r="C89" s="165" t="s">
        <v>160</v>
      </c>
      <c r="D89" s="166" t="s">
        <v>58</v>
      </c>
      <c r="E89" s="166" t="s">
        <v>54</v>
      </c>
      <c r="F89" s="166" t="s">
        <v>161</v>
      </c>
      <c r="G89" s="166" t="s">
        <v>162</v>
      </c>
      <c r="H89" s="166" t="s">
        <v>163</v>
      </c>
      <c r="I89" s="166" t="s">
        <v>164</v>
      </c>
      <c r="J89" s="166" t="s">
        <v>146</v>
      </c>
      <c r="K89" s="167" t="s">
        <v>165</v>
      </c>
      <c r="L89" s="164"/>
      <c r="M89" s="168" t="s">
        <v>166</v>
      </c>
      <c r="N89" s="169" t="s">
        <v>43</v>
      </c>
      <c r="O89" s="169" t="s">
        <v>167</v>
      </c>
      <c r="P89" s="169" t="s">
        <v>168</v>
      </c>
      <c r="Q89" s="169" t="s">
        <v>169</v>
      </c>
      <c r="R89" s="169" t="s">
        <v>170</v>
      </c>
      <c r="S89" s="169" t="s">
        <v>171</v>
      </c>
      <c r="T89" s="170" t="s">
        <v>172</v>
      </c>
    </row>
    <row r="90" spans="2:65" s="109" customFormat="1" ht="29.25" customHeight="1">
      <c r="B90" s="110"/>
      <c r="C90" s="172" t="s">
        <v>147</v>
      </c>
      <c r="J90" s="173">
        <f>BK90</f>
        <v>0</v>
      </c>
      <c r="L90" s="110"/>
      <c r="M90" s="174"/>
      <c r="N90" s="120"/>
      <c r="O90" s="120"/>
      <c r="P90" s="175">
        <f>P91</f>
        <v>0</v>
      </c>
      <c r="Q90" s="120"/>
      <c r="R90" s="175">
        <f>R91</f>
        <v>6.1931200000000006E-2</v>
      </c>
      <c r="S90" s="120"/>
      <c r="T90" s="176">
        <f>T91</f>
        <v>12.116286000000001</v>
      </c>
      <c r="AT90" s="99" t="s">
        <v>72</v>
      </c>
      <c r="AU90" s="99" t="s">
        <v>148</v>
      </c>
      <c r="BK90" s="177">
        <f>BK91</f>
        <v>0</v>
      </c>
    </row>
    <row r="91" spans="2:65" s="179" customFormat="1" ht="37.35" customHeight="1">
      <c r="B91" s="178"/>
      <c r="D91" s="180" t="s">
        <v>72</v>
      </c>
      <c r="E91" s="181" t="s">
        <v>173</v>
      </c>
      <c r="F91" s="181" t="s">
        <v>174</v>
      </c>
      <c r="J91" s="182">
        <f>BK91</f>
        <v>0</v>
      </c>
      <c r="L91" s="178"/>
      <c r="M91" s="183"/>
      <c r="N91" s="184"/>
      <c r="O91" s="184"/>
      <c r="P91" s="185">
        <f>P92+P166+P171+P202+P206+P216+P222</f>
        <v>0</v>
      </c>
      <c r="Q91" s="184"/>
      <c r="R91" s="185">
        <f>R92+R166+R171+R202+R206+R216+R222</f>
        <v>6.1931200000000006E-2</v>
      </c>
      <c r="S91" s="184"/>
      <c r="T91" s="186">
        <f>T92+T166+T171+T202+T206+T216+T222</f>
        <v>12.116286000000001</v>
      </c>
      <c r="AR91" s="180" t="s">
        <v>77</v>
      </c>
      <c r="AT91" s="187" t="s">
        <v>72</v>
      </c>
      <c r="AU91" s="187" t="s">
        <v>73</v>
      </c>
      <c r="AY91" s="180" t="s">
        <v>175</v>
      </c>
      <c r="BK91" s="188">
        <f>BK92+BK166+BK171+BK202+BK206+BK216+BK222</f>
        <v>0</v>
      </c>
    </row>
    <row r="92" spans="2:65" s="179" customFormat="1" ht="19.899999999999999" customHeight="1">
      <c r="B92" s="178"/>
      <c r="D92" s="180" t="s">
        <v>72</v>
      </c>
      <c r="E92" s="189" t="s">
        <v>77</v>
      </c>
      <c r="F92" s="189" t="s">
        <v>176</v>
      </c>
      <c r="J92" s="190">
        <f>BK92</f>
        <v>0</v>
      </c>
      <c r="L92" s="178"/>
      <c r="M92" s="183"/>
      <c r="N92" s="184"/>
      <c r="O92" s="184"/>
      <c r="P92" s="185">
        <f>SUM(P93:P165)</f>
        <v>0</v>
      </c>
      <c r="Q92" s="184"/>
      <c r="R92" s="185">
        <f>SUM(R93:R165)</f>
        <v>5.1254000000000001E-2</v>
      </c>
      <c r="S92" s="184"/>
      <c r="T92" s="186">
        <f>SUM(T93:T165)</f>
        <v>12.102096000000001</v>
      </c>
      <c r="AR92" s="180" t="s">
        <v>77</v>
      </c>
      <c r="AT92" s="187" t="s">
        <v>72</v>
      </c>
      <c r="AU92" s="187" t="s">
        <v>77</v>
      </c>
      <c r="AY92" s="180" t="s">
        <v>175</v>
      </c>
      <c r="BK92" s="188">
        <f>SUM(BK93:BK165)</f>
        <v>0</v>
      </c>
    </row>
    <row r="93" spans="2:65" s="109" customFormat="1" ht="51" customHeight="1">
      <c r="B93" s="110"/>
      <c r="C93" s="191" t="s">
        <v>77</v>
      </c>
      <c r="D93" s="191" t="s">
        <v>177</v>
      </c>
      <c r="E93" s="192" t="s">
        <v>178</v>
      </c>
      <c r="F93" s="193" t="s">
        <v>179</v>
      </c>
      <c r="G93" s="194" t="s">
        <v>180</v>
      </c>
      <c r="H93" s="195">
        <v>14.454000000000001</v>
      </c>
      <c r="I93" s="9"/>
      <c r="J93" s="196">
        <f>ROUND(I93*H93,2)</f>
        <v>0</v>
      </c>
      <c r="K93" s="193" t="s">
        <v>181</v>
      </c>
      <c r="L93" s="110"/>
      <c r="M93" s="197" t="s">
        <v>5</v>
      </c>
      <c r="N93" s="198" t="s">
        <v>44</v>
      </c>
      <c r="O93" s="111"/>
      <c r="P93" s="199">
        <f>O93*H93</f>
        <v>0</v>
      </c>
      <c r="Q93" s="199">
        <v>0</v>
      </c>
      <c r="R93" s="199">
        <f>Q93*H93</f>
        <v>0</v>
      </c>
      <c r="S93" s="199">
        <v>0.44</v>
      </c>
      <c r="T93" s="200">
        <f>S93*H93</f>
        <v>6.3597600000000005</v>
      </c>
      <c r="AR93" s="99" t="s">
        <v>113</v>
      </c>
      <c r="AT93" s="99" t="s">
        <v>177</v>
      </c>
      <c r="AU93" s="99" t="s">
        <v>81</v>
      </c>
      <c r="AY93" s="99" t="s">
        <v>175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99" t="s">
        <v>77</v>
      </c>
      <c r="BK93" s="201">
        <f>ROUND(I93*H93,2)</f>
        <v>0</v>
      </c>
      <c r="BL93" s="99" t="s">
        <v>113</v>
      </c>
      <c r="BM93" s="99" t="s">
        <v>2283</v>
      </c>
    </row>
    <row r="94" spans="2:65" s="109" customFormat="1" ht="27">
      <c r="B94" s="110"/>
      <c r="D94" s="202" t="s">
        <v>183</v>
      </c>
      <c r="F94" s="203" t="s">
        <v>184</v>
      </c>
      <c r="I94" s="7"/>
      <c r="L94" s="110"/>
      <c r="M94" s="204"/>
      <c r="N94" s="111"/>
      <c r="O94" s="111"/>
      <c r="P94" s="111"/>
      <c r="Q94" s="111"/>
      <c r="R94" s="111"/>
      <c r="S94" s="111"/>
      <c r="T94" s="205"/>
      <c r="AT94" s="99" t="s">
        <v>183</v>
      </c>
      <c r="AU94" s="99" t="s">
        <v>81</v>
      </c>
    </row>
    <row r="95" spans="2:65" s="207" customFormat="1">
      <c r="B95" s="206"/>
      <c r="D95" s="202" t="s">
        <v>185</v>
      </c>
      <c r="E95" s="208" t="s">
        <v>5</v>
      </c>
      <c r="F95" s="209" t="s">
        <v>193</v>
      </c>
      <c r="H95" s="208" t="s">
        <v>5</v>
      </c>
      <c r="I95" s="10"/>
      <c r="L95" s="206"/>
      <c r="M95" s="210"/>
      <c r="N95" s="211"/>
      <c r="O95" s="211"/>
      <c r="P95" s="211"/>
      <c r="Q95" s="211"/>
      <c r="R95" s="211"/>
      <c r="S95" s="211"/>
      <c r="T95" s="212"/>
      <c r="AT95" s="208" t="s">
        <v>185</v>
      </c>
      <c r="AU95" s="208" t="s">
        <v>81</v>
      </c>
      <c r="AV95" s="207" t="s">
        <v>77</v>
      </c>
      <c r="AW95" s="207" t="s">
        <v>36</v>
      </c>
      <c r="AX95" s="207" t="s">
        <v>73</v>
      </c>
      <c r="AY95" s="208" t="s">
        <v>175</v>
      </c>
    </row>
    <row r="96" spans="2:65" s="207" customFormat="1">
      <c r="B96" s="206"/>
      <c r="D96" s="202" t="s">
        <v>185</v>
      </c>
      <c r="E96" s="208" t="s">
        <v>5</v>
      </c>
      <c r="F96" s="209" t="s">
        <v>187</v>
      </c>
      <c r="H96" s="208" t="s">
        <v>5</v>
      </c>
      <c r="I96" s="10"/>
      <c r="L96" s="206"/>
      <c r="M96" s="210"/>
      <c r="N96" s="211"/>
      <c r="O96" s="211"/>
      <c r="P96" s="211"/>
      <c r="Q96" s="211"/>
      <c r="R96" s="211"/>
      <c r="S96" s="211"/>
      <c r="T96" s="212"/>
      <c r="AT96" s="208" t="s">
        <v>185</v>
      </c>
      <c r="AU96" s="208" t="s">
        <v>81</v>
      </c>
      <c r="AV96" s="207" t="s">
        <v>77</v>
      </c>
      <c r="AW96" s="207" t="s">
        <v>36</v>
      </c>
      <c r="AX96" s="207" t="s">
        <v>73</v>
      </c>
      <c r="AY96" s="208" t="s">
        <v>175</v>
      </c>
    </row>
    <row r="97" spans="2:65" s="214" customFormat="1">
      <c r="B97" s="213"/>
      <c r="D97" s="202" t="s">
        <v>185</v>
      </c>
      <c r="E97" s="215" t="s">
        <v>5</v>
      </c>
      <c r="F97" s="216" t="s">
        <v>2284</v>
      </c>
      <c r="H97" s="217">
        <v>14.454000000000001</v>
      </c>
      <c r="I97" s="11"/>
      <c r="L97" s="213"/>
      <c r="M97" s="218"/>
      <c r="N97" s="219"/>
      <c r="O97" s="219"/>
      <c r="P97" s="219"/>
      <c r="Q97" s="219"/>
      <c r="R97" s="219"/>
      <c r="S97" s="219"/>
      <c r="T97" s="220"/>
      <c r="AT97" s="215" t="s">
        <v>185</v>
      </c>
      <c r="AU97" s="215" t="s">
        <v>81</v>
      </c>
      <c r="AV97" s="214" t="s">
        <v>81</v>
      </c>
      <c r="AW97" s="214" t="s">
        <v>36</v>
      </c>
      <c r="AX97" s="214" t="s">
        <v>77</v>
      </c>
      <c r="AY97" s="215" t="s">
        <v>175</v>
      </c>
    </row>
    <row r="98" spans="2:65" s="109" customFormat="1" ht="38.25" customHeight="1">
      <c r="B98" s="110"/>
      <c r="C98" s="191" t="s">
        <v>81</v>
      </c>
      <c r="D98" s="191" t="s">
        <v>177</v>
      </c>
      <c r="E98" s="192" t="s">
        <v>189</v>
      </c>
      <c r="F98" s="193" t="s">
        <v>190</v>
      </c>
      <c r="G98" s="194" t="s">
        <v>180</v>
      </c>
      <c r="H98" s="195">
        <v>14.954000000000001</v>
      </c>
      <c r="I98" s="9"/>
      <c r="J98" s="196">
        <f>ROUND(I98*H98,2)</f>
        <v>0</v>
      </c>
      <c r="K98" s="193" t="s">
        <v>5</v>
      </c>
      <c r="L98" s="110"/>
      <c r="M98" s="197" t="s">
        <v>5</v>
      </c>
      <c r="N98" s="198" t="s">
        <v>44</v>
      </c>
      <c r="O98" s="111"/>
      <c r="P98" s="199">
        <f>O98*H98</f>
        <v>0</v>
      </c>
      <c r="Q98" s="199">
        <v>2.9999999999999997E-4</v>
      </c>
      <c r="R98" s="199">
        <f>Q98*H98</f>
        <v>4.4862000000000001E-3</v>
      </c>
      <c r="S98" s="199">
        <v>0.38400000000000001</v>
      </c>
      <c r="T98" s="200">
        <f>S98*H98</f>
        <v>5.7423360000000008</v>
      </c>
      <c r="AR98" s="99" t="s">
        <v>113</v>
      </c>
      <c r="AT98" s="99" t="s">
        <v>177</v>
      </c>
      <c r="AU98" s="99" t="s">
        <v>81</v>
      </c>
      <c r="AY98" s="99" t="s">
        <v>175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99" t="s">
        <v>77</v>
      </c>
      <c r="BK98" s="201">
        <f>ROUND(I98*H98,2)</f>
        <v>0</v>
      </c>
      <c r="BL98" s="99" t="s">
        <v>113</v>
      </c>
      <c r="BM98" s="99" t="s">
        <v>2285</v>
      </c>
    </row>
    <row r="99" spans="2:65" s="109" customFormat="1" ht="27">
      <c r="B99" s="110"/>
      <c r="D99" s="202" t="s">
        <v>183</v>
      </c>
      <c r="F99" s="203" t="s">
        <v>192</v>
      </c>
      <c r="I99" s="7"/>
      <c r="L99" s="110"/>
      <c r="M99" s="204"/>
      <c r="N99" s="111"/>
      <c r="O99" s="111"/>
      <c r="P99" s="111"/>
      <c r="Q99" s="111"/>
      <c r="R99" s="111"/>
      <c r="S99" s="111"/>
      <c r="T99" s="205"/>
      <c r="AT99" s="99" t="s">
        <v>183</v>
      </c>
      <c r="AU99" s="99" t="s">
        <v>81</v>
      </c>
    </row>
    <row r="100" spans="2:65" s="207" customFormat="1">
      <c r="B100" s="206"/>
      <c r="D100" s="202" t="s">
        <v>185</v>
      </c>
      <c r="E100" s="208" t="s">
        <v>5</v>
      </c>
      <c r="F100" s="209" t="s">
        <v>193</v>
      </c>
      <c r="H100" s="208" t="s">
        <v>5</v>
      </c>
      <c r="I100" s="10"/>
      <c r="L100" s="206"/>
      <c r="M100" s="210"/>
      <c r="N100" s="211"/>
      <c r="O100" s="211"/>
      <c r="P100" s="211"/>
      <c r="Q100" s="211"/>
      <c r="R100" s="211"/>
      <c r="S100" s="211"/>
      <c r="T100" s="212"/>
      <c r="AT100" s="208" t="s">
        <v>185</v>
      </c>
      <c r="AU100" s="208" t="s">
        <v>81</v>
      </c>
      <c r="AV100" s="207" t="s">
        <v>77</v>
      </c>
      <c r="AW100" s="207" t="s">
        <v>36</v>
      </c>
      <c r="AX100" s="207" t="s">
        <v>73</v>
      </c>
      <c r="AY100" s="208" t="s">
        <v>175</v>
      </c>
    </row>
    <row r="101" spans="2:65" s="207" customFormat="1">
      <c r="B101" s="206"/>
      <c r="D101" s="202" t="s">
        <v>185</v>
      </c>
      <c r="E101" s="208" t="s">
        <v>5</v>
      </c>
      <c r="F101" s="209" t="s">
        <v>187</v>
      </c>
      <c r="H101" s="208" t="s">
        <v>5</v>
      </c>
      <c r="I101" s="10"/>
      <c r="L101" s="206"/>
      <c r="M101" s="210"/>
      <c r="N101" s="211"/>
      <c r="O101" s="211"/>
      <c r="P101" s="211"/>
      <c r="Q101" s="211"/>
      <c r="R101" s="211"/>
      <c r="S101" s="211"/>
      <c r="T101" s="212"/>
      <c r="AT101" s="208" t="s">
        <v>185</v>
      </c>
      <c r="AU101" s="208" t="s">
        <v>81</v>
      </c>
      <c r="AV101" s="207" t="s">
        <v>77</v>
      </c>
      <c r="AW101" s="207" t="s">
        <v>36</v>
      </c>
      <c r="AX101" s="207" t="s">
        <v>73</v>
      </c>
      <c r="AY101" s="208" t="s">
        <v>175</v>
      </c>
    </row>
    <row r="102" spans="2:65" s="214" customFormat="1">
      <c r="B102" s="213"/>
      <c r="D102" s="202" t="s">
        <v>185</v>
      </c>
      <c r="E102" s="215" t="s">
        <v>5</v>
      </c>
      <c r="F102" s="216" t="s">
        <v>2286</v>
      </c>
      <c r="H102" s="217">
        <v>14.454000000000001</v>
      </c>
      <c r="I102" s="11"/>
      <c r="L102" s="213"/>
      <c r="M102" s="218"/>
      <c r="N102" s="219"/>
      <c r="O102" s="219"/>
      <c r="P102" s="219"/>
      <c r="Q102" s="219"/>
      <c r="R102" s="219"/>
      <c r="S102" s="219"/>
      <c r="T102" s="220"/>
      <c r="AT102" s="215" t="s">
        <v>185</v>
      </c>
      <c r="AU102" s="215" t="s">
        <v>81</v>
      </c>
      <c r="AV102" s="214" t="s">
        <v>81</v>
      </c>
      <c r="AW102" s="214" t="s">
        <v>36</v>
      </c>
      <c r="AX102" s="214" t="s">
        <v>73</v>
      </c>
      <c r="AY102" s="215" t="s">
        <v>175</v>
      </c>
    </row>
    <row r="103" spans="2:65" s="214" customFormat="1">
      <c r="B103" s="213"/>
      <c r="D103" s="202" t="s">
        <v>185</v>
      </c>
      <c r="E103" s="215" t="s">
        <v>5</v>
      </c>
      <c r="F103" s="216" t="s">
        <v>2287</v>
      </c>
      <c r="H103" s="217">
        <v>0.5</v>
      </c>
      <c r="I103" s="11"/>
      <c r="L103" s="213"/>
      <c r="M103" s="218"/>
      <c r="N103" s="219"/>
      <c r="O103" s="219"/>
      <c r="P103" s="219"/>
      <c r="Q103" s="219"/>
      <c r="R103" s="219"/>
      <c r="S103" s="219"/>
      <c r="T103" s="220"/>
      <c r="AT103" s="215" t="s">
        <v>185</v>
      </c>
      <c r="AU103" s="215" t="s">
        <v>81</v>
      </c>
      <c r="AV103" s="214" t="s">
        <v>81</v>
      </c>
      <c r="AW103" s="214" t="s">
        <v>36</v>
      </c>
      <c r="AX103" s="214" t="s">
        <v>73</v>
      </c>
      <c r="AY103" s="215" t="s">
        <v>175</v>
      </c>
    </row>
    <row r="104" spans="2:65" s="222" customFormat="1">
      <c r="B104" s="221"/>
      <c r="D104" s="202" t="s">
        <v>185</v>
      </c>
      <c r="E104" s="223" t="s">
        <v>5</v>
      </c>
      <c r="F104" s="224" t="s">
        <v>196</v>
      </c>
      <c r="H104" s="225">
        <v>14.954000000000001</v>
      </c>
      <c r="I104" s="12"/>
      <c r="L104" s="221"/>
      <c r="M104" s="226"/>
      <c r="N104" s="227"/>
      <c r="O104" s="227"/>
      <c r="P104" s="227"/>
      <c r="Q104" s="227"/>
      <c r="R104" s="227"/>
      <c r="S104" s="227"/>
      <c r="T104" s="228"/>
      <c r="AT104" s="223" t="s">
        <v>185</v>
      </c>
      <c r="AU104" s="223" t="s">
        <v>81</v>
      </c>
      <c r="AV104" s="222" t="s">
        <v>113</v>
      </c>
      <c r="AW104" s="222" t="s">
        <v>36</v>
      </c>
      <c r="AX104" s="222" t="s">
        <v>77</v>
      </c>
      <c r="AY104" s="223" t="s">
        <v>175</v>
      </c>
    </row>
    <row r="105" spans="2:65" s="109" customFormat="1" ht="25.5" customHeight="1">
      <c r="B105" s="110"/>
      <c r="C105" s="191" t="s">
        <v>98</v>
      </c>
      <c r="D105" s="191" t="s">
        <v>177</v>
      </c>
      <c r="E105" s="192" t="s">
        <v>203</v>
      </c>
      <c r="F105" s="193" t="s">
        <v>204</v>
      </c>
      <c r="G105" s="194" t="s">
        <v>205</v>
      </c>
      <c r="H105" s="195">
        <v>10</v>
      </c>
      <c r="I105" s="9"/>
      <c r="J105" s="196">
        <f>ROUND(I105*H105,2)</f>
        <v>0</v>
      </c>
      <c r="K105" s="193" t="s">
        <v>181</v>
      </c>
      <c r="L105" s="110"/>
      <c r="M105" s="197" t="s">
        <v>5</v>
      </c>
      <c r="N105" s="198" t="s">
        <v>44</v>
      </c>
      <c r="O105" s="111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99" t="s">
        <v>113</v>
      </c>
      <c r="AT105" s="99" t="s">
        <v>177</v>
      </c>
      <c r="AU105" s="99" t="s">
        <v>81</v>
      </c>
      <c r="AY105" s="99" t="s">
        <v>175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99" t="s">
        <v>77</v>
      </c>
      <c r="BK105" s="201">
        <f>ROUND(I105*H105,2)</f>
        <v>0</v>
      </c>
      <c r="BL105" s="99" t="s">
        <v>113</v>
      </c>
      <c r="BM105" s="99" t="s">
        <v>2288</v>
      </c>
    </row>
    <row r="106" spans="2:65" s="109" customFormat="1" ht="27">
      <c r="B106" s="110"/>
      <c r="D106" s="202" t="s">
        <v>183</v>
      </c>
      <c r="F106" s="203" t="s">
        <v>570</v>
      </c>
      <c r="I106" s="7"/>
      <c r="L106" s="110"/>
      <c r="M106" s="204"/>
      <c r="N106" s="111"/>
      <c r="O106" s="111"/>
      <c r="P106" s="111"/>
      <c r="Q106" s="111"/>
      <c r="R106" s="111"/>
      <c r="S106" s="111"/>
      <c r="T106" s="205"/>
      <c r="AT106" s="99" t="s">
        <v>183</v>
      </c>
      <c r="AU106" s="99" t="s">
        <v>81</v>
      </c>
    </row>
    <row r="107" spans="2:65" s="214" customFormat="1">
      <c r="B107" s="213"/>
      <c r="D107" s="202" t="s">
        <v>185</v>
      </c>
      <c r="E107" s="215" t="s">
        <v>5</v>
      </c>
      <c r="F107" s="216" t="s">
        <v>241</v>
      </c>
      <c r="H107" s="217">
        <v>10</v>
      </c>
      <c r="I107" s="11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5" t="s">
        <v>185</v>
      </c>
      <c r="AU107" s="215" t="s">
        <v>81</v>
      </c>
      <c r="AV107" s="214" t="s">
        <v>81</v>
      </c>
      <c r="AW107" s="214" t="s">
        <v>36</v>
      </c>
      <c r="AX107" s="214" t="s">
        <v>77</v>
      </c>
      <c r="AY107" s="215" t="s">
        <v>175</v>
      </c>
    </row>
    <row r="108" spans="2:65" s="109" customFormat="1" ht="63.75" customHeight="1">
      <c r="B108" s="110"/>
      <c r="C108" s="191" t="s">
        <v>113</v>
      </c>
      <c r="D108" s="191" t="s">
        <v>177</v>
      </c>
      <c r="E108" s="192" t="s">
        <v>209</v>
      </c>
      <c r="F108" s="193" t="s">
        <v>210</v>
      </c>
      <c r="G108" s="194" t="s">
        <v>199</v>
      </c>
      <c r="H108" s="195">
        <v>2.2000000000000002</v>
      </c>
      <c r="I108" s="9"/>
      <c r="J108" s="196">
        <f>ROUND(I108*H108,2)</f>
        <v>0</v>
      </c>
      <c r="K108" s="193" t="s">
        <v>200</v>
      </c>
      <c r="L108" s="110"/>
      <c r="M108" s="197" t="s">
        <v>5</v>
      </c>
      <c r="N108" s="198" t="s">
        <v>44</v>
      </c>
      <c r="O108" s="111"/>
      <c r="P108" s="199">
        <f>O108*H108</f>
        <v>0</v>
      </c>
      <c r="Q108" s="199">
        <v>8.6800000000000002E-3</v>
      </c>
      <c r="R108" s="199">
        <f>Q108*H108</f>
        <v>1.9096000000000002E-2</v>
      </c>
      <c r="S108" s="199">
        <v>0</v>
      </c>
      <c r="T108" s="200">
        <f>S108*H108</f>
        <v>0</v>
      </c>
      <c r="AR108" s="99" t="s">
        <v>113</v>
      </c>
      <c r="AT108" s="99" t="s">
        <v>177</v>
      </c>
      <c r="AU108" s="99" t="s">
        <v>81</v>
      </c>
      <c r="AY108" s="99" t="s">
        <v>175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99" t="s">
        <v>77</v>
      </c>
      <c r="BK108" s="201">
        <f>ROUND(I108*H108,2)</f>
        <v>0</v>
      </c>
      <c r="BL108" s="99" t="s">
        <v>113</v>
      </c>
      <c r="BM108" s="99" t="s">
        <v>2289</v>
      </c>
    </row>
    <row r="109" spans="2:65" s="207" customFormat="1">
      <c r="B109" s="206"/>
      <c r="D109" s="202" t="s">
        <v>185</v>
      </c>
      <c r="E109" s="208" t="s">
        <v>5</v>
      </c>
      <c r="F109" s="209" t="s">
        <v>2290</v>
      </c>
      <c r="H109" s="208" t="s">
        <v>5</v>
      </c>
      <c r="I109" s="10"/>
      <c r="L109" s="206"/>
      <c r="M109" s="210"/>
      <c r="N109" s="211"/>
      <c r="O109" s="211"/>
      <c r="P109" s="211"/>
      <c r="Q109" s="211"/>
      <c r="R109" s="211"/>
      <c r="S109" s="211"/>
      <c r="T109" s="212"/>
      <c r="AT109" s="208" t="s">
        <v>185</v>
      </c>
      <c r="AU109" s="208" t="s">
        <v>81</v>
      </c>
      <c r="AV109" s="207" t="s">
        <v>77</v>
      </c>
      <c r="AW109" s="207" t="s">
        <v>36</v>
      </c>
      <c r="AX109" s="207" t="s">
        <v>73</v>
      </c>
      <c r="AY109" s="208" t="s">
        <v>175</v>
      </c>
    </row>
    <row r="110" spans="2:65" s="214" customFormat="1">
      <c r="B110" s="213"/>
      <c r="D110" s="202" t="s">
        <v>185</v>
      </c>
      <c r="E110" s="215" t="s">
        <v>5</v>
      </c>
      <c r="F110" s="216" t="s">
        <v>574</v>
      </c>
      <c r="H110" s="217">
        <v>2.2000000000000002</v>
      </c>
      <c r="I110" s="11"/>
      <c r="L110" s="213"/>
      <c r="M110" s="218"/>
      <c r="N110" s="219"/>
      <c r="O110" s="219"/>
      <c r="P110" s="219"/>
      <c r="Q110" s="219"/>
      <c r="R110" s="219"/>
      <c r="S110" s="219"/>
      <c r="T110" s="220"/>
      <c r="AT110" s="215" t="s">
        <v>185</v>
      </c>
      <c r="AU110" s="215" t="s">
        <v>81</v>
      </c>
      <c r="AV110" s="214" t="s">
        <v>81</v>
      </c>
      <c r="AW110" s="214" t="s">
        <v>36</v>
      </c>
      <c r="AX110" s="214" t="s">
        <v>77</v>
      </c>
      <c r="AY110" s="215" t="s">
        <v>175</v>
      </c>
    </row>
    <row r="111" spans="2:65" s="109" customFormat="1" ht="25.5" customHeight="1">
      <c r="B111" s="110"/>
      <c r="C111" s="191" t="s">
        <v>125</v>
      </c>
      <c r="D111" s="191" t="s">
        <v>177</v>
      </c>
      <c r="E111" s="192" t="s">
        <v>220</v>
      </c>
      <c r="F111" s="193" t="s">
        <v>221</v>
      </c>
      <c r="G111" s="194" t="s">
        <v>222</v>
      </c>
      <c r="H111" s="195">
        <v>2.0019999999999998</v>
      </c>
      <c r="I111" s="9"/>
      <c r="J111" s="196">
        <f>ROUND(I111*H111,2)</f>
        <v>0</v>
      </c>
      <c r="K111" s="193" t="s">
        <v>181</v>
      </c>
      <c r="L111" s="110"/>
      <c r="M111" s="197" t="s">
        <v>5</v>
      </c>
      <c r="N111" s="198" t="s">
        <v>44</v>
      </c>
      <c r="O111" s="111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99" t="s">
        <v>113</v>
      </c>
      <c r="AT111" s="99" t="s">
        <v>177</v>
      </c>
      <c r="AU111" s="99" t="s">
        <v>81</v>
      </c>
      <c r="AY111" s="99" t="s">
        <v>175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99" t="s">
        <v>77</v>
      </c>
      <c r="BK111" s="201">
        <f>ROUND(I111*H111,2)</f>
        <v>0</v>
      </c>
      <c r="BL111" s="99" t="s">
        <v>113</v>
      </c>
      <c r="BM111" s="99" t="s">
        <v>2291</v>
      </c>
    </row>
    <row r="112" spans="2:65" s="214" customFormat="1">
      <c r="B112" s="213"/>
      <c r="D112" s="202" t="s">
        <v>185</v>
      </c>
      <c r="E112" s="215" t="s">
        <v>5</v>
      </c>
      <c r="F112" s="216" t="s">
        <v>2292</v>
      </c>
      <c r="H112" s="217">
        <v>2.0019999999999998</v>
      </c>
      <c r="I112" s="11"/>
      <c r="L112" s="213"/>
      <c r="M112" s="218"/>
      <c r="N112" s="219"/>
      <c r="O112" s="219"/>
      <c r="P112" s="219"/>
      <c r="Q112" s="219"/>
      <c r="R112" s="219"/>
      <c r="S112" s="219"/>
      <c r="T112" s="220"/>
      <c r="AT112" s="215" t="s">
        <v>185</v>
      </c>
      <c r="AU112" s="215" t="s">
        <v>81</v>
      </c>
      <c r="AV112" s="214" t="s">
        <v>81</v>
      </c>
      <c r="AW112" s="214" t="s">
        <v>36</v>
      </c>
      <c r="AX112" s="214" t="s">
        <v>77</v>
      </c>
      <c r="AY112" s="215" t="s">
        <v>175</v>
      </c>
    </row>
    <row r="113" spans="2:65" s="109" customFormat="1" ht="38.25" customHeight="1">
      <c r="B113" s="110"/>
      <c r="C113" s="191" t="s">
        <v>214</v>
      </c>
      <c r="D113" s="191" t="s">
        <v>177</v>
      </c>
      <c r="E113" s="192" t="s">
        <v>226</v>
      </c>
      <c r="F113" s="193" t="s">
        <v>227</v>
      </c>
      <c r="G113" s="194" t="s">
        <v>222</v>
      </c>
      <c r="H113" s="195">
        <v>8.6720000000000006</v>
      </c>
      <c r="I113" s="9"/>
      <c r="J113" s="196">
        <f>ROUND(I113*H113,2)</f>
        <v>0</v>
      </c>
      <c r="K113" s="193" t="s">
        <v>181</v>
      </c>
      <c r="L113" s="110"/>
      <c r="M113" s="197" t="s">
        <v>5</v>
      </c>
      <c r="N113" s="198" t="s">
        <v>44</v>
      </c>
      <c r="O113" s="111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99" t="s">
        <v>113</v>
      </c>
      <c r="AT113" s="99" t="s">
        <v>177</v>
      </c>
      <c r="AU113" s="99" t="s">
        <v>81</v>
      </c>
      <c r="AY113" s="99" t="s">
        <v>175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99" t="s">
        <v>77</v>
      </c>
      <c r="BK113" s="201">
        <f>ROUND(I113*H113,2)</f>
        <v>0</v>
      </c>
      <c r="BL113" s="99" t="s">
        <v>113</v>
      </c>
      <c r="BM113" s="99" t="s">
        <v>2293</v>
      </c>
    </row>
    <row r="114" spans="2:65" s="207" customFormat="1">
      <c r="B114" s="206"/>
      <c r="D114" s="202" t="s">
        <v>185</v>
      </c>
      <c r="E114" s="208" t="s">
        <v>5</v>
      </c>
      <c r="F114" s="209" t="s">
        <v>193</v>
      </c>
      <c r="H114" s="208" t="s">
        <v>5</v>
      </c>
      <c r="I114" s="10"/>
      <c r="L114" s="206"/>
      <c r="M114" s="210"/>
      <c r="N114" s="211"/>
      <c r="O114" s="211"/>
      <c r="P114" s="211"/>
      <c r="Q114" s="211"/>
      <c r="R114" s="211"/>
      <c r="S114" s="211"/>
      <c r="T114" s="212"/>
      <c r="AT114" s="208" t="s">
        <v>185</v>
      </c>
      <c r="AU114" s="208" t="s">
        <v>81</v>
      </c>
      <c r="AV114" s="207" t="s">
        <v>77</v>
      </c>
      <c r="AW114" s="207" t="s">
        <v>36</v>
      </c>
      <c r="AX114" s="207" t="s">
        <v>73</v>
      </c>
      <c r="AY114" s="208" t="s">
        <v>175</v>
      </c>
    </row>
    <row r="115" spans="2:65" s="214" customFormat="1">
      <c r="B115" s="213"/>
      <c r="D115" s="202" t="s">
        <v>185</v>
      </c>
      <c r="E115" s="215" t="s">
        <v>5</v>
      </c>
      <c r="F115" s="216" t="s">
        <v>2294</v>
      </c>
      <c r="H115" s="217">
        <v>8.6720000000000006</v>
      </c>
      <c r="I115" s="11"/>
      <c r="L115" s="213"/>
      <c r="M115" s="218"/>
      <c r="N115" s="219"/>
      <c r="O115" s="219"/>
      <c r="P115" s="219"/>
      <c r="Q115" s="219"/>
      <c r="R115" s="219"/>
      <c r="S115" s="219"/>
      <c r="T115" s="220"/>
      <c r="AT115" s="215" t="s">
        <v>185</v>
      </c>
      <c r="AU115" s="215" t="s">
        <v>81</v>
      </c>
      <c r="AV115" s="214" t="s">
        <v>81</v>
      </c>
      <c r="AW115" s="214" t="s">
        <v>36</v>
      </c>
      <c r="AX115" s="214" t="s">
        <v>77</v>
      </c>
      <c r="AY115" s="215" t="s">
        <v>175</v>
      </c>
    </row>
    <row r="116" spans="2:65" s="109" customFormat="1" ht="38.25" customHeight="1">
      <c r="B116" s="110"/>
      <c r="C116" s="191" t="s">
        <v>219</v>
      </c>
      <c r="D116" s="191" t="s">
        <v>177</v>
      </c>
      <c r="E116" s="192" t="s">
        <v>233</v>
      </c>
      <c r="F116" s="193" t="s">
        <v>234</v>
      </c>
      <c r="G116" s="194" t="s">
        <v>222</v>
      </c>
      <c r="H116" s="195">
        <v>13.693</v>
      </c>
      <c r="I116" s="9"/>
      <c r="J116" s="196">
        <f>ROUND(I116*H116,2)</f>
        <v>0</v>
      </c>
      <c r="K116" s="193" t="s">
        <v>181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113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113</v>
      </c>
      <c r="BM116" s="99" t="s">
        <v>2295</v>
      </c>
    </row>
    <row r="117" spans="2:65" s="207" customFormat="1">
      <c r="B117" s="206"/>
      <c r="D117" s="202" t="s">
        <v>185</v>
      </c>
      <c r="E117" s="208" t="s">
        <v>5</v>
      </c>
      <c r="F117" s="209" t="s">
        <v>193</v>
      </c>
      <c r="H117" s="208" t="s">
        <v>5</v>
      </c>
      <c r="I117" s="10"/>
      <c r="L117" s="206"/>
      <c r="M117" s="210"/>
      <c r="N117" s="211"/>
      <c r="O117" s="211"/>
      <c r="P117" s="211"/>
      <c r="Q117" s="211"/>
      <c r="R117" s="211"/>
      <c r="S117" s="211"/>
      <c r="T117" s="212"/>
      <c r="AT117" s="208" t="s">
        <v>185</v>
      </c>
      <c r="AU117" s="208" t="s">
        <v>81</v>
      </c>
      <c r="AV117" s="207" t="s">
        <v>77</v>
      </c>
      <c r="AW117" s="207" t="s">
        <v>36</v>
      </c>
      <c r="AX117" s="207" t="s">
        <v>73</v>
      </c>
      <c r="AY117" s="208" t="s">
        <v>175</v>
      </c>
    </row>
    <row r="118" spans="2:65" s="207" customFormat="1">
      <c r="B118" s="206"/>
      <c r="D118" s="202" t="s">
        <v>185</v>
      </c>
      <c r="E118" s="208" t="s">
        <v>5</v>
      </c>
      <c r="F118" s="209" t="s">
        <v>230</v>
      </c>
      <c r="H118" s="208" t="s">
        <v>5</v>
      </c>
      <c r="I118" s="10"/>
      <c r="L118" s="206"/>
      <c r="M118" s="210"/>
      <c r="N118" s="211"/>
      <c r="O118" s="211"/>
      <c r="P118" s="211"/>
      <c r="Q118" s="211"/>
      <c r="R118" s="211"/>
      <c r="S118" s="211"/>
      <c r="T118" s="212"/>
      <c r="AT118" s="208" t="s">
        <v>185</v>
      </c>
      <c r="AU118" s="208" t="s">
        <v>81</v>
      </c>
      <c r="AV118" s="207" t="s">
        <v>77</v>
      </c>
      <c r="AW118" s="207" t="s">
        <v>36</v>
      </c>
      <c r="AX118" s="207" t="s">
        <v>73</v>
      </c>
      <c r="AY118" s="208" t="s">
        <v>175</v>
      </c>
    </row>
    <row r="119" spans="2:65" s="214" customFormat="1">
      <c r="B119" s="213"/>
      <c r="D119" s="202" t="s">
        <v>185</v>
      </c>
      <c r="E119" s="215" t="s">
        <v>5</v>
      </c>
      <c r="F119" s="216" t="s">
        <v>2296</v>
      </c>
      <c r="H119" s="217">
        <v>20.46</v>
      </c>
      <c r="I119" s="11"/>
      <c r="L119" s="213"/>
      <c r="M119" s="218"/>
      <c r="N119" s="219"/>
      <c r="O119" s="219"/>
      <c r="P119" s="219"/>
      <c r="Q119" s="219"/>
      <c r="R119" s="219"/>
      <c r="S119" s="219"/>
      <c r="T119" s="220"/>
      <c r="AT119" s="215" t="s">
        <v>185</v>
      </c>
      <c r="AU119" s="215" t="s">
        <v>81</v>
      </c>
      <c r="AV119" s="214" t="s">
        <v>81</v>
      </c>
      <c r="AW119" s="214" t="s">
        <v>36</v>
      </c>
      <c r="AX119" s="214" t="s">
        <v>73</v>
      </c>
      <c r="AY119" s="215" t="s">
        <v>175</v>
      </c>
    </row>
    <row r="120" spans="2:65" s="214" customFormat="1">
      <c r="B120" s="213"/>
      <c r="D120" s="202" t="s">
        <v>185</v>
      </c>
      <c r="E120" s="215" t="s">
        <v>5</v>
      </c>
      <c r="F120" s="216" t="s">
        <v>2297</v>
      </c>
      <c r="H120" s="217">
        <v>-8.6720000000000006</v>
      </c>
      <c r="I120" s="11"/>
      <c r="L120" s="213"/>
      <c r="M120" s="218"/>
      <c r="N120" s="219"/>
      <c r="O120" s="219"/>
      <c r="P120" s="219"/>
      <c r="Q120" s="219"/>
      <c r="R120" s="219"/>
      <c r="S120" s="219"/>
      <c r="T120" s="220"/>
      <c r="AT120" s="215" t="s">
        <v>185</v>
      </c>
      <c r="AU120" s="215" t="s">
        <v>81</v>
      </c>
      <c r="AV120" s="214" t="s">
        <v>81</v>
      </c>
      <c r="AW120" s="214" t="s">
        <v>36</v>
      </c>
      <c r="AX120" s="214" t="s">
        <v>73</v>
      </c>
      <c r="AY120" s="215" t="s">
        <v>175</v>
      </c>
    </row>
    <row r="121" spans="2:65" s="207" customFormat="1">
      <c r="B121" s="206"/>
      <c r="D121" s="202" t="s">
        <v>185</v>
      </c>
      <c r="E121" s="208" t="s">
        <v>5</v>
      </c>
      <c r="F121" s="209" t="s">
        <v>239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14" customFormat="1">
      <c r="B122" s="213"/>
      <c r="D122" s="202" t="s">
        <v>185</v>
      </c>
      <c r="E122" s="215" t="s">
        <v>5</v>
      </c>
      <c r="F122" s="216" t="s">
        <v>2298</v>
      </c>
      <c r="H122" s="217">
        <v>1.905</v>
      </c>
      <c r="I122" s="11"/>
      <c r="L122" s="213"/>
      <c r="M122" s="218"/>
      <c r="N122" s="219"/>
      <c r="O122" s="219"/>
      <c r="P122" s="219"/>
      <c r="Q122" s="219"/>
      <c r="R122" s="219"/>
      <c r="S122" s="219"/>
      <c r="T122" s="220"/>
      <c r="AT122" s="215" t="s">
        <v>185</v>
      </c>
      <c r="AU122" s="215" t="s">
        <v>81</v>
      </c>
      <c r="AV122" s="214" t="s">
        <v>81</v>
      </c>
      <c r="AW122" s="214" t="s">
        <v>36</v>
      </c>
      <c r="AX122" s="214" t="s">
        <v>73</v>
      </c>
      <c r="AY122" s="215" t="s">
        <v>175</v>
      </c>
    </row>
    <row r="123" spans="2:65" s="222" customFormat="1">
      <c r="B123" s="221"/>
      <c r="D123" s="202" t="s">
        <v>185</v>
      </c>
      <c r="E123" s="223" t="s">
        <v>5</v>
      </c>
      <c r="F123" s="224" t="s">
        <v>196</v>
      </c>
      <c r="H123" s="225">
        <v>13.693</v>
      </c>
      <c r="I123" s="12"/>
      <c r="L123" s="221"/>
      <c r="M123" s="226"/>
      <c r="N123" s="227"/>
      <c r="O123" s="227"/>
      <c r="P123" s="227"/>
      <c r="Q123" s="227"/>
      <c r="R123" s="227"/>
      <c r="S123" s="227"/>
      <c r="T123" s="228"/>
      <c r="AT123" s="223" t="s">
        <v>185</v>
      </c>
      <c r="AU123" s="223" t="s">
        <v>81</v>
      </c>
      <c r="AV123" s="222" t="s">
        <v>113</v>
      </c>
      <c r="AW123" s="222" t="s">
        <v>36</v>
      </c>
      <c r="AX123" s="222" t="s">
        <v>77</v>
      </c>
      <c r="AY123" s="223" t="s">
        <v>175</v>
      </c>
    </row>
    <row r="124" spans="2:65" s="109" customFormat="1" ht="38.25" customHeight="1">
      <c r="B124" s="110"/>
      <c r="C124" s="191" t="s">
        <v>225</v>
      </c>
      <c r="D124" s="191" t="s">
        <v>177</v>
      </c>
      <c r="E124" s="192" t="s">
        <v>242</v>
      </c>
      <c r="F124" s="193" t="s">
        <v>243</v>
      </c>
      <c r="G124" s="194" t="s">
        <v>222</v>
      </c>
      <c r="H124" s="195">
        <v>4.1079999999999997</v>
      </c>
      <c r="I124" s="9"/>
      <c r="J124" s="196">
        <f>ROUND(I124*H124,2)</f>
        <v>0</v>
      </c>
      <c r="K124" s="193" t="s">
        <v>181</v>
      </c>
      <c r="L124" s="110"/>
      <c r="M124" s="197" t="s">
        <v>5</v>
      </c>
      <c r="N124" s="198" t="s">
        <v>44</v>
      </c>
      <c r="O124" s="111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99" t="s">
        <v>113</v>
      </c>
      <c r="AT124" s="99" t="s">
        <v>177</v>
      </c>
      <c r="AU124" s="99" t="s">
        <v>81</v>
      </c>
      <c r="AY124" s="99" t="s">
        <v>175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99" t="s">
        <v>77</v>
      </c>
      <c r="BK124" s="201">
        <f>ROUND(I124*H124,2)</f>
        <v>0</v>
      </c>
      <c r="BL124" s="99" t="s">
        <v>113</v>
      </c>
      <c r="BM124" s="99" t="s">
        <v>2299</v>
      </c>
    </row>
    <row r="125" spans="2:65" s="109" customFormat="1" ht="27">
      <c r="B125" s="110"/>
      <c r="D125" s="202" t="s">
        <v>183</v>
      </c>
      <c r="F125" s="203" t="s">
        <v>245</v>
      </c>
      <c r="I125" s="7"/>
      <c r="L125" s="110"/>
      <c r="M125" s="204"/>
      <c r="N125" s="111"/>
      <c r="O125" s="111"/>
      <c r="P125" s="111"/>
      <c r="Q125" s="111"/>
      <c r="R125" s="111"/>
      <c r="S125" s="111"/>
      <c r="T125" s="205"/>
      <c r="AT125" s="99" t="s">
        <v>183</v>
      </c>
      <c r="AU125" s="99" t="s">
        <v>81</v>
      </c>
    </row>
    <row r="126" spans="2:65" s="214" customFormat="1">
      <c r="B126" s="213"/>
      <c r="D126" s="202" t="s">
        <v>185</v>
      </c>
      <c r="F126" s="216" t="s">
        <v>2300</v>
      </c>
      <c r="H126" s="217">
        <v>4.1079999999999997</v>
      </c>
      <c r="I126" s="11"/>
      <c r="L126" s="213"/>
      <c r="M126" s="218"/>
      <c r="N126" s="219"/>
      <c r="O126" s="219"/>
      <c r="P126" s="219"/>
      <c r="Q126" s="219"/>
      <c r="R126" s="219"/>
      <c r="S126" s="219"/>
      <c r="T126" s="220"/>
      <c r="AT126" s="215" t="s">
        <v>185</v>
      </c>
      <c r="AU126" s="215" t="s">
        <v>81</v>
      </c>
      <c r="AV126" s="214" t="s">
        <v>81</v>
      </c>
      <c r="AW126" s="214" t="s">
        <v>6</v>
      </c>
      <c r="AX126" s="214" t="s">
        <v>77</v>
      </c>
      <c r="AY126" s="215" t="s">
        <v>175</v>
      </c>
    </row>
    <row r="127" spans="2:65" s="109" customFormat="1" ht="25.5" customHeight="1">
      <c r="B127" s="110"/>
      <c r="C127" s="191" t="s">
        <v>232</v>
      </c>
      <c r="D127" s="191" t="s">
        <v>177</v>
      </c>
      <c r="E127" s="192" t="s">
        <v>586</v>
      </c>
      <c r="F127" s="193" t="s">
        <v>587</v>
      </c>
      <c r="G127" s="194" t="s">
        <v>180</v>
      </c>
      <c r="H127" s="195">
        <v>47.71</v>
      </c>
      <c r="I127" s="9"/>
      <c r="J127" s="196">
        <f>ROUND(I127*H127,2)</f>
        <v>0</v>
      </c>
      <c r="K127" s="193" t="s">
        <v>181</v>
      </c>
      <c r="L127" s="110"/>
      <c r="M127" s="197" t="s">
        <v>5</v>
      </c>
      <c r="N127" s="198" t="s">
        <v>44</v>
      </c>
      <c r="O127" s="111"/>
      <c r="P127" s="199">
        <f>O127*H127</f>
        <v>0</v>
      </c>
      <c r="Q127" s="199">
        <v>5.8E-4</v>
      </c>
      <c r="R127" s="199">
        <f>Q127*H127</f>
        <v>2.76718E-2</v>
      </c>
      <c r="S127" s="199">
        <v>0</v>
      </c>
      <c r="T127" s="200">
        <f>S127*H127</f>
        <v>0</v>
      </c>
      <c r="AR127" s="99" t="s">
        <v>113</v>
      </c>
      <c r="AT127" s="99" t="s">
        <v>177</v>
      </c>
      <c r="AU127" s="99" t="s">
        <v>81</v>
      </c>
      <c r="AY127" s="99" t="s">
        <v>175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99" t="s">
        <v>77</v>
      </c>
      <c r="BK127" s="201">
        <f>ROUND(I127*H127,2)</f>
        <v>0</v>
      </c>
      <c r="BL127" s="99" t="s">
        <v>113</v>
      </c>
      <c r="BM127" s="99" t="s">
        <v>2301</v>
      </c>
    </row>
    <row r="128" spans="2:65" s="207" customFormat="1">
      <c r="B128" s="206"/>
      <c r="D128" s="202" t="s">
        <v>185</v>
      </c>
      <c r="E128" s="208" t="s">
        <v>5</v>
      </c>
      <c r="F128" s="209" t="s">
        <v>230</v>
      </c>
      <c r="H128" s="208" t="s">
        <v>5</v>
      </c>
      <c r="I128" s="10"/>
      <c r="L128" s="206"/>
      <c r="M128" s="210"/>
      <c r="N128" s="211"/>
      <c r="O128" s="211"/>
      <c r="P128" s="211"/>
      <c r="Q128" s="211"/>
      <c r="R128" s="211"/>
      <c r="S128" s="211"/>
      <c r="T128" s="212"/>
      <c r="AT128" s="208" t="s">
        <v>185</v>
      </c>
      <c r="AU128" s="208" t="s">
        <v>81</v>
      </c>
      <c r="AV128" s="207" t="s">
        <v>77</v>
      </c>
      <c r="AW128" s="207" t="s">
        <v>36</v>
      </c>
      <c r="AX128" s="207" t="s">
        <v>73</v>
      </c>
      <c r="AY128" s="208" t="s">
        <v>175</v>
      </c>
    </row>
    <row r="129" spans="2:65" s="214" customFormat="1">
      <c r="B129" s="213"/>
      <c r="D129" s="202" t="s">
        <v>185</v>
      </c>
      <c r="E129" s="215" t="s">
        <v>5</v>
      </c>
      <c r="F129" s="216" t="s">
        <v>2302</v>
      </c>
      <c r="H129" s="217">
        <v>47.71</v>
      </c>
      <c r="I129" s="11"/>
      <c r="L129" s="213"/>
      <c r="M129" s="218"/>
      <c r="N129" s="219"/>
      <c r="O129" s="219"/>
      <c r="P129" s="219"/>
      <c r="Q129" s="219"/>
      <c r="R129" s="219"/>
      <c r="S129" s="219"/>
      <c r="T129" s="220"/>
      <c r="AT129" s="215" t="s">
        <v>185</v>
      </c>
      <c r="AU129" s="215" t="s">
        <v>81</v>
      </c>
      <c r="AV129" s="214" t="s">
        <v>81</v>
      </c>
      <c r="AW129" s="214" t="s">
        <v>36</v>
      </c>
      <c r="AX129" s="214" t="s">
        <v>77</v>
      </c>
      <c r="AY129" s="215" t="s">
        <v>175</v>
      </c>
    </row>
    <row r="130" spans="2:65" s="109" customFormat="1" ht="25.5" customHeight="1">
      <c r="B130" s="110"/>
      <c r="C130" s="191" t="s">
        <v>241</v>
      </c>
      <c r="D130" s="191" t="s">
        <v>177</v>
      </c>
      <c r="E130" s="192" t="s">
        <v>590</v>
      </c>
      <c r="F130" s="193" t="s">
        <v>591</v>
      </c>
      <c r="G130" s="194" t="s">
        <v>180</v>
      </c>
      <c r="H130" s="195">
        <v>47.71</v>
      </c>
      <c r="I130" s="9"/>
      <c r="J130" s="196">
        <f>ROUND(I130*H130,2)</f>
        <v>0</v>
      </c>
      <c r="K130" s="193" t="s">
        <v>181</v>
      </c>
      <c r="L130" s="110"/>
      <c r="M130" s="197" t="s">
        <v>5</v>
      </c>
      <c r="N130" s="198" t="s">
        <v>44</v>
      </c>
      <c r="O130" s="11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99" t="s">
        <v>113</v>
      </c>
      <c r="AT130" s="99" t="s">
        <v>177</v>
      </c>
      <c r="AU130" s="99" t="s">
        <v>81</v>
      </c>
      <c r="AY130" s="99" t="s">
        <v>175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99" t="s">
        <v>77</v>
      </c>
      <c r="BK130" s="201">
        <f>ROUND(I130*H130,2)</f>
        <v>0</v>
      </c>
      <c r="BL130" s="99" t="s">
        <v>113</v>
      </c>
      <c r="BM130" s="99" t="s">
        <v>2303</v>
      </c>
    </row>
    <row r="131" spans="2:65" s="214" customFormat="1">
      <c r="B131" s="213"/>
      <c r="D131" s="202" t="s">
        <v>185</v>
      </c>
      <c r="E131" s="215" t="s">
        <v>5</v>
      </c>
      <c r="F131" s="216" t="s">
        <v>2304</v>
      </c>
      <c r="H131" s="217">
        <v>47.71</v>
      </c>
      <c r="I131" s="11"/>
      <c r="L131" s="213"/>
      <c r="M131" s="218"/>
      <c r="N131" s="219"/>
      <c r="O131" s="219"/>
      <c r="P131" s="219"/>
      <c r="Q131" s="219"/>
      <c r="R131" s="219"/>
      <c r="S131" s="219"/>
      <c r="T131" s="220"/>
      <c r="AT131" s="215" t="s">
        <v>185</v>
      </c>
      <c r="AU131" s="215" t="s">
        <v>81</v>
      </c>
      <c r="AV131" s="214" t="s">
        <v>81</v>
      </c>
      <c r="AW131" s="214" t="s">
        <v>36</v>
      </c>
      <c r="AX131" s="214" t="s">
        <v>77</v>
      </c>
      <c r="AY131" s="215" t="s">
        <v>175</v>
      </c>
    </row>
    <row r="132" spans="2:65" s="109" customFormat="1" ht="38.25" customHeight="1">
      <c r="B132" s="110"/>
      <c r="C132" s="191" t="s">
        <v>247</v>
      </c>
      <c r="D132" s="191" t="s">
        <v>177</v>
      </c>
      <c r="E132" s="192" t="s">
        <v>594</v>
      </c>
      <c r="F132" s="193" t="s">
        <v>595</v>
      </c>
      <c r="G132" s="194" t="s">
        <v>222</v>
      </c>
      <c r="H132" s="195">
        <v>11.183</v>
      </c>
      <c r="I132" s="9"/>
      <c r="J132" s="196">
        <f>ROUND(I132*H132,2)</f>
        <v>0</v>
      </c>
      <c r="K132" s="193" t="s">
        <v>181</v>
      </c>
      <c r="L132" s="110"/>
      <c r="M132" s="197" t="s">
        <v>5</v>
      </c>
      <c r="N132" s="198" t="s">
        <v>44</v>
      </c>
      <c r="O132" s="11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99" t="s">
        <v>113</v>
      </c>
      <c r="AT132" s="99" t="s">
        <v>177</v>
      </c>
      <c r="AU132" s="99" t="s">
        <v>81</v>
      </c>
      <c r="AY132" s="99" t="s">
        <v>175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99" t="s">
        <v>77</v>
      </c>
      <c r="BK132" s="201">
        <f>ROUND(I132*H132,2)</f>
        <v>0</v>
      </c>
      <c r="BL132" s="99" t="s">
        <v>113</v>
      </c>
      <c r="BM132" s="99" t="s">
        <v>2305</v>
      </c>
    </row>
    <row r="133" spans="2:65" s="109" customFormat="1" ht="40.5">
      <c r="B133" s="110"/>
      <c r="D133" s="202" t="s">
        <v>183</v>
      </c>
      <c r="F133" s="203" t="s">
        <v>260</v>
      </c>
      <c r="I133" s="7"/>
      <c r="L133" s="110"/>
      <c r="M133" s="204"/>
      <c r="N133" s="111"/>
      <c r="O133" s="111"/>
      <c r="P133" s="111"/>
      <c r="Q133" s="111"/>
      <c r="R133" s="111"/>
      <c r="S133" s="111"/>
      <c r="T133" s="205"/>
      <c r="AT133" s="99" t="s">
        <v>183</v>
      </c>
      <c r="AU133" s="99" t="s">
        <v>81</v>
      </c>
    </row>
    <row r="134" spans="2:65" s="207" customFormat="1">
      <c r="B134" s="206"/>
      <c r="D134" s="202" t="s">
        <v>185</v>
      </c>
      <c r="E134" s="208" t="s">
        <v>5</v>
      </c>
      <c r="F134" s="209" t="s">
        <v>261</v>
      </c>
      <c r="H134" s="208" t="s">
        <v>5</v>
      </c>
      <c r="I134" s="10"/>
      <c r="L134" s="206"/>
      <c r="M134" s="210"/>
      <c r="N134" s="211"/>
      <c r="O134" s="211"/>
      <c r="P134" s="211"/>
      <c r="Q134" s="211"/>
      <c r="R134" s="211"/>
      <c r="S134" s="211"/>
      <c r="T134" s="212"/>
      <c r="AT134" s="208" t="s">
        <v>185</v>
      </c>
      <c r="AU134" s="208" t="s">
        <v>81</v>
      </c>
      <c r="AV134" s="207" t="s">
        <v>77</v>
      </c>
      <c r="AW134" s="207" t="s">
        <v>36</v>
      </c>
      <c r="AX134" s="207" t="s">
        <v>73</v>
      </c>
      <c r="AY134" s="208" t="s">
        <v>175</v>
      </c>
    </row>
    <row r="135" spans="2:65" s="214" customFormat="1">
      <c r="B135" s="213"/>
      <c r="D135" s="202" t="s">
        <v>185</v>
      </c>
      <c r="E135" s="215" t="s">
        <v>5</v>
      </c>
      <c r="F135" s="216" t="s">
        <v>2306</v>
      </c>
      <c r="H135" s="217">
        <v>11.183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77</v>
      </c>
      <c r="AY135" s="215" t="s">
        <v>175</v>
      </c>
    </row>
    <row r="136" spans="2:65" s="109" customFormat="1" ht="16.5" customHeight="1">
      <c r="B136" s="110"/>
      <c r="C136" s="191" t="s">
        <v>252</v>
      </c>
      <c r="D136" s="191" t="s">
        <v>177</v>
      </c>
      <c r="E136" s="192" t="s">
        <v>264</v>
      </c>
      <c r="F136" s="193" t="s">
        <v>265</v>
      </c>
      <c r="G136" s="194" t="s">
        <v>222</v>
      </c>
      <c r="H136" s="195">
        <v>6.5140000000000002</v>
      </c>
      <c r="I136" s="9"/>
      <c r="J136" s="196">
        <f>ROUND(I136*H136,2)</f>
        <v>0</v>
      </c>
      <c r="K136" s="193" t="s">
        <v>5</v>
      </c>
      <c r="L136" s="110"/>
      <c r="M136" s="197" t="s">
        <v>5</v>
      </c>
      <c r="N136" s="198" t="s">
        <v>44</v>
      </c>
      <c r="O136" s="11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99" t="s">
        <v>113</v>
      </c>
      <c r="AT136" s="99" t="s">
        <v>177</v>
      </c>
      <c r="AU136" s="99" t="s">
        <v>81</v>
      </c>
      <c r="AY136" s="99" t="s">
        <v>175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99" t="s">
        <v>77</v>
      </c>
      <c r="BK136" s="201">
        <f>ROUND(I136*H136,2)</f>
        <v>0</v>
      </c>
      <c r="BL136" s="99" t="s">
        <v>113</v>
      </c>
      <c r="BM136" s="99" t="s">
        <v>2307</v>
      </c>
    </row>
    <row r="137" spans="2:65" s="207" customFormat="1">
      <c r="B137" s="206"/>
      <c r="D137" s="202" t="s">
        <v>185</v>
      </c>
      <c r="E137" s="208" t="s">
        <v>5</v>
      </c>
      <c r="F137" s="209" t="s">
        <v>267</v>
      </c>
      <c r="H137" s="208" t="s">
        <v>5</v>
      </c>
      <c r="I137" s="10"/>
      <c r="L137" s="206"/>
      <c r="M137" s="210"/>
      <c r="N137" s="211"/>
      <c r="O137" s="211"/>
      <c r="P137" s="211"/>
      <c r="Q137" s="211"/>
      <c r="R137" s="211"/>
      <c r="S137" s="211"/>
      <c r="T137" s="212"/>
      <c r="AT137" s="208" t="s">
        <v>185</v>
      </c>
      <c r="AU137" s="208" t="s">
        <v>81</v>
      </c>
      <c r="AV137" s="207" t="s">
        <v>77</v>
      </c>
      <c r="AW137" s="207" t="s">
        <v>36</v>
      </c>
      <c r="AX137" s="207" t="s">
        <v>73</v>
      </c>
      <c r="AY137" s="208" t="s">
        <v>175</v>
      </c>
    </row>
    <row r="138" spans="2:65" s="207" customFormat="1">
      <c r="B138" s="206"/>
      <c r="D138" s="202" t="s">
        <v>185</v>
      </c>
      <c r="E138" s="208" t="s">
        <v>5</v>
      </c>
      <c r="F138" s="209" t="s">
        <v>268</v>
      </c>
      <c r="H138" s="208" t="s">
        <v>5</v>
      </c>
      <c r="I138" s="10"/>
      <c r="L138" s="206"/>
      <c r="M138" s="210"/>
      <c r="N138" s="211"/>
      <c r="O138" s="211"/>
      <c r="P138" s="211"/>
      <c r="Q138" s="211"/>
      <c r="R138" s="211"/>
      <c r="S138" s="211"/>
      <c r="T138" s="212"/>
      <c r="AT138" s="208" t="s">
        <v>185</v>
      </c>
      <c r="AU138" s="208" t="s">
        <v>81</v>
      </c>
      <c r="AV138" s="207" t="s">
        <v>77</v>
      </c>
      <c r="AW138" s="207" t="s">
        <v>36</v>
      </c>
      <c r="AX138" s="207" t="s">
        <v>73</v>
      </c>
      <c r="AY138" s="208" t="s">
        <v>175</v>
      </c>
    </row>
    <row r="139" spans="2:65" s="207" customFormat="1">
      <c r="B139" s="206"/>
      <c r="D139" s="202" t="s">
        <v>185</v>
      </c>
      <c r="E139" s="208" t="s">
        <v>5</v>
      </c>
      <c r="F139" s="209" t="s">
        <v>269</v>
      </c>
      <c r="H139" s="208" t="s">
        <v>5</v>
      </c>
      <c r="I139" s="10"/>
      <c r="L139" s="206"/>
      <c r="M139" s="210"/>
      <c r="N139" s="211"/>
      <c r="O139" s="211"/>
      <c r="P139" s="211"/>
      <c r="Q139" s="211"/>
      <c r="R139" s="211"/>
      <c r="S139" s="211"/>
      <c r="T139" s="212"/>
      <c r="AT139" s="208" t="s">
        <v>185</v>
      </c>
      <c r="AU139" s="208" t="s">
        <v>81</v>
      </c>
      <c r="AV139" s="207" t="s">
        <v>77</v>
      </c>
      <c r="AW139" s="207" t="s">
        <v>36</v>
      </c>
      <c r="AX139" s="207" t="s">
        <v>73</v>
      </c>
      <c r="AY139" s="208" t="s">
        <v>175</v>
      </c>
    </row>
    <row r="140" spans="2:65" s="214" customFormat="1">
      <c r="B140" s="213"/>
      <c r="D140" s="202" t="s">
        <v>185</v>
      </c>
      <c r="E140" s="215" t="s">
        <v>5</v>
      </c>
      <c r="F140" s="216" t="s">
        <v>2308</v>
      </c>
      <c r="H140" s="217">
        <v>2.9</v>
      </c>
      <c r="I140" s="11"/>
      <c r="L140" s="213"/>
      <c r="M140" s="218"/>
      <c r="N140" s="219"/>
      <c r="O140" s="219"/>
      <c r="P140" s="219"/>
      <c r="Q140" s="219"/>
      <c r="R140" s="219"/>
      <c r="S140" s="219"/>
      <c r="T140" s="220"/>
      <c r="AT140" s="215" t="s">
        <v>185</v>
      </c>
      <c r="AU140" s="215" t="s">
        <v>81</v>
      </c>
      <c r="AV140" s="214" t="s">
        <v>81</v>
      </c>
      <c r="AW140" s="214" t="s">
        <v>36</v>
      </c>
      <c r="AX140" s="214" t="s">
        <v>73</v>
      </c>
      <c r="AY140" s="215" t="s">
        <v>175</v>
      </c>
    </row>
    <row r="141" spans="2:65" s="214" customFormat="1">
      <c r="B141" s="213"/>
      <c r="D141" s="202" t="s">
        <v>185</v>
      </c>
      <c r="E141" s="215" t="s">
        <v>5</v>
      </c>
      <c r="F141" s="216" t="s">
        <v>2309</v>
      </c>
      <c r="H141" s="217">
        <v>3.6139999999999999</v>
      </c>
      <c r="I141" s="11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5" t="s">
        <v>185</v>
      </c>
      <c r="AU141" s="215" t="s">
        <v>81</v>
      </c>
      <c r="AV141" s="214" t="s">
        <v>81</v>
      </c>
      <c r="AW141" s="214" t="s">
        <v>36</v>
      </c>
      <c r="AX141" s="214" t="s">
        <v>73</v>
      </c>
      <c r="AY141" s="215" t="s">
        <v>175</v>
      </c>
    </row>
    <row r="142" spans="2:65" s="222" customFormat="1">
      <c r="B142" s="221"/>
      <c r="D142" s="202" t="s">
        <v>185</v>
      </c>
      <c r="E142" s="223" t="s">
        <v>5</v>
      </c>
      <c r="F142" s="224" t="s">
        <v>196</v>
      </c>
      <c r="H142" s="225">
        <v>6.5140000000000002</v>
      </c>
      <c r="I142" s="12"/>
      <c r="L142" s="221"/>
      <c r="M142" s="226"/>
      <c r="N142" s="227"/>
      <c r="O142" s="227"/>
      <c r="P142" s="227"/>
      <c r="Q142" s="227"/>
      <c r="R142" s="227"/>
      <c r="S142" s="227"/>
      <c r="T142" s="228"/>
      <c r="AT142" s="223" t="s">
        <v>185</v>
      </c>
      <c r="AU142" s="223" t="s">
        <v>81</v>
      </c>
      <c r="AV142" s="222" t="s">
        <v>113</v>
      </c>
      <c r="AW142" s="222" t="s">
        <v>36</v>
      </c>
      <c r="AX142" s="222" t="s">
        <v>77</v>
      </c>
      <c r="AY142" s="223" t="s">
        <v>175</v>
      </c>
    </row>
    <row r="143" spans="2:65" s="109" customFormat="1" ht="16.5" customHeight="1">
      <c r="B143" s="110"/>
      <c r="C143" s="191" t="s">
        <v>256</v>
      </c>
      <c r="D143" s="191" t="s">
        <v>177</v>
      </c>
      <c r="E143" s="192" t="s">
        <v>272</v>
      </c>
      <c r="F143" s="193" t="s">
        <v>273</v>
      </c>
      <c r="G143" s="194" t="s">
        <v>222</v>
      </c>
      <c r="H143" s="195">
        <v>19.465</v>
      </c>
      <c r="I143" s="9"/>
      <c r="J143" s="196">
        <f>ROUND(I143*H143,2)</f>
        <v>0</v>
      </c>
      <c r="K143" s="193" t="s">
        <v>5</v>
      </c>
      <c r="L143" s="110"/>
      <c r="M143" s="197" t="s">
        <v>5</v>
      </c>
      <c r="N143" s="198" t="s">
        <v>44</v>
      </c>
      <c r="O143" s="11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99" t="s">
        <v>113</v>
      </c>
      <c r="AT143" s="99" t="s">
        <v>177</v>
      </c>
      <c r="AU143" s="99" t="s">
        <v>81</v>
      </c>
      <c r="AY143" s="99" t="s">
        <v>175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99" t="s">
        <v>77</v>
      </c>
      <c r="BK143" s="201">
        <f>ROUND(I143*H143,2)</f>
        <v>0</v>
      </c>
      <c r="BL143" s="99" t="s">
        <v>113</v>
      </c>
      <c r="BM143" s="99" t="s">
        <v>2310</v>
      </c>
    </row>
    <row r="144" spans="2:65" s="207" customFormat="1">
      <c r="B144" s="206"/>
      <c r="D144" s="202" t="s">
        <v>185</v>
      </c>
      <c r="E144" s="208" t="s">
        <v>5</v>
      </c>
      <c r="F144" s="209" t="s">
        <v>275</v>
      </c>
      <c r="H144" s="208" t="s">
        <v>5</v>
      </c>
      <c r="I144" s="10"/>
      <c r="L144" s="206"/>
      <c r="M144" s="210"/>
      <c r="N144" s="211"/>
      <c r="O144" s="211"/>
      <c r="P144" s="211"/>
      <c r="Q144" s="211"/>
      <c r="R144" s="211"/>
      <c r="S144" s="211"/>
      <c r="T144" s="212"/>
      <c r="AT144" s="208" t="s">
        <v>185</v>
      </c>
      <c r="AU144" s="208" t="s">
        <v>81</v>
      </c>
      <c r="AV144" s="207" t="s">
        <v>77</v>
      </c>
      <c r="AW144" s="207" t="s">
        <v>36</v>
      </c>
      <c r="AX144" s="207" t="s">
        <v>73</v>
      </c>
      <c r="AY144" s="208" t="s">
        <v>175</v>
      </c>
    </row>
    <row r="145" spans="2:65" s="207" customFormat="1">
      <c r="B145" s="206"/>
      <c r="D145" s="202" t="s">
        <v>185</v>
      </c>
      <c r="E145" s="208" t="s">
        <v>5</v>
      </c>
      <c r="F145" s="209" t="s">
        <v>276</v>
      </c>
      <c r="H145" s="208" t="s">
        <v>5</v>
      </c>
      <c r="I145" s="10"/>
      <c r="L145" s="206"/>
      <c r="M145" s="210"/>
      <c r="N145" s="211"/>
      <c r="O145" s="211"/>
      <c r="P145" s="211"/>
      <c r="Q145" s="211"/>
      <c r="R145" s="211"/>
      <c r="S145" s="211"/>
      <c r="T145" s="212"/>
      <c r="AT145" s="208" t="s">
        <v>185</v>
      </c>
      <c r="AU145" s="208" t="s">
        <v>81</v>
      </c>
      <c r="AV145" s="207" t="s">
        <v>77</v>
      </c>
      <c r="AW145" s="207" t="s">
        <v>36</v>
      </c>
      <c r="AX145" s="207" t="s">
        <v>73</v>
      </c>
      <c r="AY145" s="208" t="s">
        <v>175</v>
      </c>
    </row>
    <row r="146" spans="2:65" s="214" customFormat="1">
      <c r="B146" s="213"/>
      <c r="D146" s="202" t="s">
        <v>185</v>
      </c>
      <c r="E146" s="215" t="s">
        <v>5</v>
      </c>
      <c r="F146" s="216" t="s">
        <v>2311</v>
      </c>
      <c r="H146" s="217">
        <v>22.364999999999998</v>
      </c>
      <c r="I146" s="11"/>
      <c r="L146" s="213"/>
      <c r="M146" s="218"/>
      <c r="N146" s="219"/>
      <c r="O146" s="219"/>
      <c r="P146" s="219"/>
      <c r="Q146" s="219"/>
      <c r="R146" s="219"/>
      <c r="S146" s="219"/>
      <c r="T146" s="220"/>
      <c r="AT146" s="215" t="s">
        <v>185</v>
      </c>
      <c r="AU146" s="215" t="s">
        <v>81</v>
      </c>
      <c r="AV146" s="214" t="s">
        <v>81</v>
      </c>
      <c r="AW146" s="214" t="s">
        <v>36</v>
      </c>
      <c r="AX146" s="214" t="s">
        <v>73</v>
      </c>
      <c r="AY146" s="215" t="s">
        <v>175</v>
      </c>
    </row>
    <row r="147" spans="2:65" s="214" customFormat="1">
      <c r="B147" s="213"/>
      <c r="D147" s="202" t="s">
        <v>185</v>
      </c>
      <c r="E147" s="215" t="s">
        <v>5</v>
      </c>
      <c r="F147" s="216" t="s">
        <v>2312</v>
      </c>
      <c r="H147" s="217">
        <v>-2.9</v>
      </c>
      <c r="I147" s="11"/>
      <c r="L147" s="213"/>
      <c r="M147" s="218"/>
      <c r="N147" s="219"/>
      <c r="O147" s="219"/>
      <c r="P147" s="219"/>
      <c r="Q147" s="219"/>
      <c r="R147" s="219"/>
      <c r="S147" s="219"/>
      <c r="T147" s="220"/>
      <c r="AT147" s="215" t="s">
        <v>185</v>
      </c>
      <c r="AU147" s="215" t="s">
        <v>81</v>
      </c>
      <c r="AV147" s="214" t="s">
        <v>81</v>
      </c>
      <c r="AW147" s="214" t="s">
        <v>36</v>
      </c>
      <c r="AX147" s="214" t="s">
        <v>73</v>
      </c>
      <c r="AY147" s="215" t="s">
        <v>175</v>
      </c>
    </row>
    <row r="148" spans="2:65" s="222" customFormat="1">
      <c r="B148" s="221"/>
      <c r="D148" s="202" t="s">
        <v>185</v>
      </c>
      <c r="E148" s="223" t="s">
        <v>5</v>
      </c>
      <c r="F148" s="224" t="s">
        <v>196</v>
      </c>
      <c r="H148" s="225">
        <v>19.465</v>
      </c>
      <c r="I148" s="12"/>
      <c r="L148" s="221"/>
      <c r="M148" s="226"/>
      <c r="N148" s="227"/>
      <c r="O148" s="227"/>
      <c r="P148" s="227"/>
      <c r="Q148" s="227"/>
      <c r="R148" s="227"/>
      <c r="S148" s="227"/>
      <c r="T148" s="228"/>
      <c r="AT148" s="223" t="s">
        <v>185</v>
      </c>
      <c r="AU148" s="223" t="s">
        <v>81</v>
      </c>
      <c r="AV148" s="222" t="s">
        <v>113</v>
      </c>
      <c r="AW148" s="222" t="s">
        <v>36</v>
      </c>
      <c r="AX148" s="222" t="s">
        <v>77</v>
      </c>
      <c r="AY148" s="223" t="s">
        <v>175</v>
      </c>
    </row>
    <row r="149" spans="2:65" s="109" customFormat="1" ht="25.5" customHeight="1">
      <c r="B149" s="110"/>
      <c r="C149" s="191" t="s">
        <v>263</v>
      </c>
      <c r="D149" s="191" t="s">
        <v>177</v>
      </c>
      <c r="E149" s="192" t="s">
        <v>280</v>
      </c>
      <c r="F149" s="193" t="s">
        <v>281</v>
      </c>
      <c r="G149" s="194" t="s">
        <v>222</v>
      </c>
      <c r="H149" s="195">
        <v>14.51</v>
      </c>
      <c r="I149" s="9"/>
      <c r="J149" s="196">
        <f>ROUND(I149*H149,2)</f>
        <v>0</v>
      </c>
      <c r="K149" s="193" t="s">
        <v>181</v>
      </c>
      <c r="L149" s="110"/>
      <c r="M149" s="197" t="s">
        <v>5</v>
      </c>
      <c r="N149" s="198" t="s">
        <v>44</v>
      </c>
      <c r="O149" s="11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99" t="s">
        <v>113</v>
      </c>
      <c r="AT149" s="99" t="s">
        <v>177</v>
      </c>
      <c r="AU149" s="99" t="s">
        <v>81</v>
      </c>
      <c r="AY149" s="99" t="s">
        <v>175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99" t="s">
        <v>77</v>
      </c>
      <c r="BK149" s="201">
        <f>ROUND(I149*H149,2)</f>
        <v>0</v>
      </c>
      <c r="BL149" s="99" t="s">
        <v>113</v>
      </c>
      <c r="BM149" s="99" t="s">
        <v>2313</v>
      </c>
    </row>
    <row r="150" spans="2:65" s="207" customFormat="1">
      <c r="B150" s="206"/>
      <c r="D150" s="202" t="s">
        <v>185</v>
      </c>
      <c r="E150" s="208" t="s">
        <v>5</v>
      </c>
      <c r="F150" s="209" t="s">
        <v>193</v>
      </c>
      <c r="H150" s="208" t="s">
        <v>5</v>
      </c>
      <c r="I150" s="10"/>
      <c r="L150" s="206"/>
      <c r="M150" s="210"/>
      <c r="N150" s="211"/>
      <c r="O150" s="211"/>
      <c r="P150" s="211"/>
      <c r="Q150" s="211"/>
      <c r="R150" s="211"/>
      <c r="S150" s="211"/>
      <c r="T150" s="212"/>
      <c r="AT150" s="208" t="s">
        <v>185</v>
      </c>
      <c r="AU150" s="208" t="s">
        <v>81</v>
      </c>
      <c r="AV150" s="207" t="s">
        <v>77</v>
      </c>
      <c r="AW150" s="207" t="s">
        <v>36</v>
      </c>
      <c r="AX150" s="207" t="s">
        <v>73</v>
      </c>
      <c r="AY150" s="208" t="s">
        <v>175</v>
      </c>
    </row>
    <row r="151" spans="2:65" s="207" customFormat="1">
      <c r="B151" s="206"/>
      <c r="D151" s="202" t="s">
        <v>185</v>
      </c>
      <c r="E151" s="208" t="s">
        <v>5</v>
      </c>
      <c r="F151" s="209" t="s">
        <v>230</v>
      </c>
      <c r="H151" s="208" t="s">
        <v>5</v>
      </c>
      <c r="I151" s="10"/>
      <c r="L151" s="206"/>
      <c r="M151" s="210"/>
      <c r="N151" s="211"/>
      <c r="O151" s="211"/>
      <c r="P151" s="211"/>
      <c r="Q151" s="211"/>
      <c r="R151" s="211"/>
      <c r="S151" s="211"/>
      <c r="T151" s="212"/>
      <c r="AT151" s="208" t="s">
        <v>185</v>
      </c>
      <c r="AU151" s="208" t="s">
        <v>81</v>
      </c>
      <c r="AV151" s="207" t="s">
        <v>77</v>
      </c>
      <c r="AW151" s="207" t="s">
        <v>36</v>
      </c>
      <c r="AX151" s="207" t="s">
        <v>73</v>
      </c>
      <c r="AY151" s="208" t="s">
        <v>175</v>
      </c>
    </row>
    <row r="152" spans="2:65" s="214" customFormat="1">
      <c r="B152" s="213"/>
      <c r="D152" s="202" t="s">
        <v>185</v>
      </c>
      <c r="E152" s="215" t="s">
        <v>5</v>
      </c>
      <c r="F152" s="216" t="s">
        <v>2314</v>
      </c>
      <c r="H152" s="217">
        <v>2.9</v>
      </c>
      <c r="I152" s="11"/>
      <c r="L152" s="213"/>
      <c r="M152" s="218"/>
      <c r="N152" s="219"/>
      <c r="O152" s="219"/>
      <c r="P152" s="219"/>
      <c r="Q152" s="219"/>
      <c r="R152" s="219"/>
      <c r="S152" s="219"/>
      <c r="T152" s="220"/>
      <c r="AT152" s="215" t="s">
        <v>185</v>
      </c>
      <c r="AU152" s="215" t="s">
        <v>81</v>
      </c>
      <c r="AV152" s="214" t="s">
        <v>81</v>
      </c>
      <c r="AW152" s="214" t="s">
        <v>36</v>
      </c>
      <c r="AX152" s="214" t="s">
        <v>73</v>
      </c>
      <c r="AY152" s="215" t="s">
        <v>175</v>
      </c>
    </row>
    <row r="153" spans="2:65" s="214" customFormat="1">
      <c r="B153" s="213"/>
      <c r="D153" s="202" t="s">
        <v>185</v>
      </c>
      <c r="E153" s="215" t="s">
        <v>5</v>
      </c>
      <c r="F153" s="216" t="s">
        <v>2315</v>
      </c>
      <c r="H153" s="217">
        <v>11.61</v>
      </c>
      <c r="I153" s="11"/>
      <c r="L153" s="213"/>
      <c r="M153" s="218"/>
      <c r="N153" s="219"/>
      <c r="O153" s="219"/>
      <c r="P153" s="219"/>
      <c r="Q153" s="219"/>
      <c r="R153" s="219"/>
      <c r="S153" s="219"/>
      <c r="T153" s="220"/>
      <c r="AT153" s="215" t="s">
        <v>185</v>
      </c>
      <c r="AU153" s="215" t="s">
        <v>81</v>
      </c>
      <c r="AV153" s="214" t="s">
        <v>81</v>
      </c>
      <c r="AW153" s="214" t="s">
        <v>36</v>
      </c>
      <c r="AX153" s="214" t="s">
        <v>73</v>
      </c>
      <c r="AY153" s="215" t="s">
        <v>175</v>
      </c>
    </row>
    <row r="154" spans="2:65" s="222" customFormat="1">
      <c r="B154" s="221"/>
      <c r="D154" s="202" t="s">
        <v>185</v>
      </c>
      <c r="E154" s="223" t="s">
        <v>5</v>
      </c>
      <c r="F154" s="224" t="s">
        <v>196</v>
      </c>
      <c r="H154" s="225">
        <v>14.51</v>
      </c>
      <c r="I154" s="12"/>
      <c r="L154" s="221"/>
      <c r="M154" s="226"/>
      <c r="N154" s="227"/>
      <c r="O154" s="227"/>
      <c r="P154" s="227"/>
      <c r="Q154" s="227"/>
      <c r="R154" s="227"/>
      <c r="S154" s="227"/>
      <c r="T154" s="228"/>
      <c r="AT154" s="223" t="s">
        <v>185</v>
      </c>
      <c r="AU154" s="223" t="s">
        <v>81</v>
      </c>
      <c r="AV154" s="222" t="s">
        <v>113</v>
      </c>
      <c r="AW154" s="222" t="s">
        <v>36</v>
      </c>
      <c r="AX154" s="222" t="s">
        <v>77</v>
      </c>
      <c r="AY154" s="223" t="s">
        <v>175</v>
      </c>
    </row>
    <row r="155" spans="2:65" s="109" customFormat="1" ht="25.5" customHeight="1">
      <c r="B155" s="110"/>
      <c r="C155" s="229" t="s">
        <v>11</v>
      </c>
      <c r="D155" s="229" t="s">
        <v>287</v>
      </c>
      <c r="E155" s="230" t="s">
        <v>288</v>
      </c>
      <c r="F155" s="231" t="s">
        <v>289</v>
      </c>
      <c r="G155" s="232" t="s">
        <v>290</v>
      </c>
      <c r="H155" s="233">
        <v>23.22</v>
      </c>
      <c r="I155" s="13"/>
      <c r="J155" s="234">
        <f>ROUND(I155*H155,2)</f>
        <v>0</v>
      </c>
      <c r="K155" s="231" t="s">
        <v>5</v>
      </c>
      <c r="L155" s="235"/>
      <c r="M155" s="236" t="s">
        <v>5</v>
      </c>
      <c r="N155" s="237" t="s">
        <v>44</v>
      </c>
      <c r="O155" s="111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99" t="s">
        <v>225</v>
      </c>
      <c r="AT155" s="99" t="s">
        <v>287</v>
      </c>
      <c r="AU155" s="99" t="s">
        <v>81</v>
      </c>
      <c r="AY155" s="99" t="s">
        <v>175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99" t="s">
        <v>77</v>
      </c>
      <c r="BK155" s="201">
        <f>ROUND(I155*H155,2)</f>
        <v>0</v>
      </c>
      <c r="BL155" s="99" t="s">
        <v>113</v>
      </c>
      <c r="BM155" s="99" t="s">
        <v>2316</v>
      </c>
    </row>
    <row r="156" spans="2:65" s="109" customFormat="1" ht="27">
      <c r="B156" s="110"/>
      <c r="D156" s="202" t="s">
        <v>183</v>
      </c>
      <c r="F156" s="203" t="s">
        <v>292</v>
      </c>
      <c r="I156" s="7"/>
      <c r="L156" s="110"/>
      <c r="M156" s="204"/>
      <c r="N156" s="111"/>
      <c r="O156" s="111"/>
      <c r="P156" s="111"/>
      <c r="Q156" s="111"/>
      <c r="R156" s="111"/>
      <c r="S156" s="111"/>
      <c r="T156" s="205"/>
      <c r="AT156" s="99" t="s">
        <v>183</v>
      </c>
      <c r="AU156" s="99" t="s">
        <v>81</v>
      </c>
    </row>
    <row r="157" spans="2:65" s="214" customFormat="1">
      <c r="B157" s="213"/>
      <c r="D157" s="202" t="s">
        <v>185</v>
      </c>
      <c r="E157" s="215" t="s">
        <v>5</v>
      </c>
      <c r="F157" s="216" t="s">
        <v>2317</v>
      </c>
      <c r="H157" s="217">
        <v>23.22</v>
      </c>
      <c r="I157" s="11"/>
      <c r="L157" s="213"/>
      <c r="M157" s="218"/>
      <c r="N157" s="219"/>
      <c r="O157" s="219"/>
      <c r="P157" s="219"/>
      <c r="Q157" s="219"/>
      <c r="R157" s="219"/>
      <c r="S157" s="219"/>
      <c r="T157" s="220"/>
      <c r="AT157" s="215" t="s">
        <v>185</v>
      </c>
      <c r="AU157" s="215" t="s">
        <v>81</v>
      </c>
      <c r="AV157" s="214" t="s">
        <v>81</v>
      </c>
      <c r="AW157" s="214" t="s">
        <v>36</v>
      </c>
      <c r="AX157" s="214" t="s">
        <v>77</v>
      </c>
      <c r="AY157" s="215" t="s">
        <v>175</v>
      </c>
    </row>
    <row r="158" spans="2:65" s="109" customFormat="1" ht="38.25" customHeight="1">
      <c r="B158" s="110"/>
      <c r="C158" s="191" t="s">
        <v>279</v>
      </c>
      <c r="D158" s="191" t="s">
        <v>177</v>
      </c>
      <c r="E158" s="192" t="s">
        <v>295</v>
      </c>
      <c r="F158" s="193" t="s">
        <v>296</v>
      </c>
      <c r="G158" s="194" t="s">
        <v>222</v>
      </c>
      <c r="H158" s="195">
        <v>2.9</v>
      </c>
      <c r="I158" s="9"/>
      <c r="J158" s="196">
        <f>ROUND(I158*H158,2)</f>
        <v>0</v>
      </c>
      <c r="K158" s="193" t="s">
        <v>5</v>
      </c>
      <c r="L158" s="110"/>
      <c r="M158" s="197" t="s">
        <v>5</v>
      </c>
      <c r="N158" s="198" t="s">
        <v>44</v>
      </c>
      <c r="O158" s="11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99" t="s">
        <v>113</v>
      </c>
      <c r="AT158" s="99" t="s">
        <v>177</v>
      </c>
      <c r="AU158" s="99" t="s">
        <v>81</v>
      </c>
      <c r="AY158" s="99" t="s">
        <v>175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99" t="s">
        <v>77</v>
      </c>
      <c r="BK158" s="201">
        <f>ROUND(I158*H158,2)</f>
        <v>0</v>
      </c>
      <c r="BL158" s="99" t="s">
        <v>113</v>
      </c>
      <c r="BM158" s="99" t="s">
        <v>2318</v>
      </c>
    </row>
    <row r="159" spans="2:65" s="109" customFormat="1" ht="38.25" customHeight="1">
      <c r="B159" s="110"/>
      <c r="C159" s="191" t="s">
        <v>286</v>
      </c>
      <c r="D159" s="191" t="s">
        <v>177</v>
      </c>
      <c r="E159" s="192" t="s">
        <v>299</v>
      </c>
      <c r="F159" s="193" t="s">
        <v>300</v>
      </c>
      <c r="G159" s="194" t="s">
        <v>222</v>
      </c>
      <c r="H159" s="195">
        <v>3.66</v>
      </c>
      <c r="I159" s="9"/>
      <c r="J159" s="196">
        <f>ROUND(I159*H159,2)</f>
        <v>0</v>
      </c>
      <c r="K159" s="193" t="s">
        <v>181</v>
      </c>
      <c r="L159" s="110"/>
      <c r="M159" s="197" t="s">
        <v>5</v>
      </c>
      <c r="N159" s="198" t="s">
        <v>44</v>
      </c>
      <c r="O159" s="11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99" t="s">
        <v>113</v>
      </c>
      <c r="AT159" s="99" t="s">
        <v>177</v>
      </c>
      <c r="AU159" s="99" t="s">
        <v>81</v>
      </c>
      <c r="AY159" s="99" t="s">
        <v>175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99" t="s">
        <v>77</v>
      </c>
      <c r="BK159" s="201">
        <f>ROUND(I159*H159,2)</f>
        <v>0</v>
      </c>
      <c r="BL159" s="99" t="s">
        <v>113</v>
      </c>
      <c r="BM159" s="99" t="s">
        <v>2319</v>
      </c>
    </row>
    <row r="160" spans="2:65" s="207" customFormat="1">
      <c r="B160" s="206"/>
      <c r="D160" s="202" t="s">
        <v>185</v>
      </c>
      <c r="E160" s="208" t="s">
        <v>5</v>
      </c>
      <c r="F160" s="209" t="s">
        <v>533</v>
      </c>
      <c r="H160" s="208" t="s">
        <v>5</v>
      </c>
      <c r="I160" s="10"/>
      <c r="L160" s="206"/>
      <c r="M160" s="210"/>
      <c r="N160" s="211"/>
      <c r="O160" s="211"/>
      <c r="P160" s="211"/>
      <c r="Q160" s="211"/>
      <c r="R160" s="211"/>
      <c r="S160" s="211"/>
      <c r="T160" s="212"/>
      <c r="AT160" s="208" t="s">
        <v>185</v>
      </c>
      <c r="AU160" s="208" t="s">
        <v>81</v>
      </c>
      <c r="AV160" s="207" t="s">
        <v>77</v>
      </c>
      <c r="AW160" s="207" t="s">
        <v>36</v>
      </c>
      <c r="AX160" s="207" t="s">
        <v>73</v>
      </c>
      <c r="AY160" s="208" t="s">
        <v>175</v>
      </c>
    </row>
    <row r="161" spans="2:65" s="207" customFormat="1">
      <c r="B161" s="206"/>
      <c r="D161" s="202" t="s">
        <v>185</v>
      </c>
      <c r="E161" s="208" t="s">
        <v>5</v>
      </c>
      <c r="F161" s="209" t="s">
        <v>230</v>
      </c>
      <c r="H161" s="208" t="s">
        <v>5</v>
      </c>
      <c r="I161" s="10"/>
      <c r="L161" s="206"/>
      <c r="M161" s="210"/>
      <c r="N161" s="211"/>
      <c r="O161" s="211"/>
      <c r="P161" s="211"/>
      <c r="Q161" s="211"/>
      <c r="R161" s="211"/>
      <c r="S161" s="211"/>
      <c r="T161" s="212"/>
      <c r="AT161" s="208" t="s">
        <v>185</v>
      </c>
      <c r="AU161" s="208" t="s">
        <v>81</v>
      </c>
      <c r="AV161" s="207" t="s">
        <v>77</v>
      </c>
      <c r="AW161" s="207" t="s">
        <v>36</v>
      </c>
      <c r="AX161" s="207" t="s">
        <v>73</v>
      </c>
      <c r="AY161" s="208" t="s">
        <v>175</v>
      </c>
    </row>
    <row r="162" spans="2:65" s="214" customFormat="1">
      <c r="B162" s="213"/>
      <c r="D162" s="202" t="s">
        <v>185</v>
      </c>
      <c r="E162" s="215" t="s">
        <v>5</v>
      </c>
      <c r="F162" s="216" t="s">
        <v>2320</v>
      </c>
      <c r="H162" s="217">
        <v>3.66</v>
      </c>
      <c r="I162" s="11"/>
      <c r="L162" s="213"/>
      <c r="M162" s="218"/>
      <c r="N162" s="219"/>
      <c r="O162" s="219"/>
      <c r="P162" s="219"/>
      <c r="Q162" s="219"/>
      <c r="R162" s="219"/>
      <c r="S162" s="219"/>
      <c r="T162" s="220"/>
      <c r="AT162" s="215" t="s">
        <v>185</v>
      </c>
      <c r="AU162" s="215" t="s">
        <v>81</v>
      </c>
      <c r="AV162" s="214" t="s">
        <v>81</v>
      </c>
      <c r="AW162" s="214" t="s">
        <v>36</v>
      </c>
      <c r="AX162" s="214" t="s">
        <v>77</v>
      </c>
      <c r="AY162" s="215" t="s">
        <v>175</v>
      </c>
    </row>
    <row r="163" spans="2:65" s="109" customFormat="1" ht="16.5" customHeight="1">
      <c r="B163" s="110"/>
      <c r="C163" s="229" t="s">
        <v>294</v>
      </c>
      <c r="D163" s="229" t="s">
        <v>287</v>
      </c>
      <c r="E163" s="230" t="s">
        <v>306</v>
      </c>
      <c r="F163" s="231" t="s">
        <v>307</v>
      </c>
      <c r="G163" s="232" t="s">
        <v>290</v>
      </c>
      <c r="H163" s="233">
        <v>7.32</v>
      </c>
      <c r="I163" s="13"/>
      <c r="J163" s="234">
        <f>ROUND(I163*H163,2)</f>
        <v>0</v>
      </c>
      <c r="K163" s="231" t="s">
        <v>200</v>
      </c>
      <c r="L163" s="235"/>
      <c r="M163" s="236" t="s">
        <v>5</v>
      </c>
      <c r="N163" s="237" t="s">
        <v>44</v>
      </c>
      <c r="O163" s="11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99" t="s">
        <v>225</v>
      </c>
      <c r="AT163" s="99" t="s">
        <v>287</v>
      </c>
      <c r="AU163" s="99" t="s">
        <v>81</v>
      </c>
      <c r="AY163" s="99" t="s">
        <v>175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99" t="s">
        <v>77</v>
      </c>
      <c r="BK163" s="201">
        <f>ROUND(I163*H163,2)</f>
        <v>0</v>
      </c>
      <c r="BL163" s="99" t="s">
        <v>113</v>
      </c>
      <c r="BM163" s="99" t="s">
        <v>2321</v>
      </c>
    </row>
    <row r="164" spans="2:65" s="109" customFormat="1" ht="27">
      <c r="B164" s="110"/>
      <c r="D164" s="202" t="s">
        <v>183</v>
      </c>
      <c r="F164" s="203" t="s">
        <v>292</v>
      </c>
      <c r="I164" s="7"/>
      <c r="L164" s="110"/>
      <c r="M164" s="204"/>
      <c r="N164" s="111"/>
      <c r="O164" s="111"/>
      <c r="P164" s="111"/>
      <c r="Q164" s="111"/>
      <c r="R164" s="111"/>
      <c r="S164" s="111"/>
      <c r="T164" s="205"/>
      <c r="AT164" s="99" t="s">
        <v>183</v>
      </c>
      <c r="AU164" s="99" t="s">
        <v>81</v>
      </c>
    </row>
    <row r="165" spans="2:65" s="214" customFormat="1">
      <c r="B165" s="213"/>
      <c r="D165" s="202" t="s">
        <v>185</v>
      </c>
      <c r="F165" s="216" t="s">
        <v>2322</v>
      </c>
      <c r="H165" s="217">
        <v>7.32</v>
      </c>
      <c r="I165" s="11"/>
      <c r="L165" s="213"/>
      <c r="M165" s="218"/>
      <c r="N165" s="219"/>
      <c r="O165" s="219"/>
      <c r="P165" s="219"/>
      <c r="Q165" s="219"/>
      <c r="R165" s="219"/>
      <c r="S165" s="219"/>
      <c r="T165" s="220"/>
      <c r="AT165" s="215" t="s">
        <v>185</v>
      </c>
      <c r="AU165" s="215" t="s">
        <v>81</v>
      </c>
      <c r="AV165" s="214" t="s">
        <v>81</v>
      </c>
      <c r="AW165" s="214" t="s">
        <v>6</v>
      </c>
      <c r="AX165" s="214" t="s">
        <v>77</v>
      </c>
      <c r="AY165" s="215" t="s">
        <v>175</v>
      </c>
    </row>
    <row r="166" spans="2:65" s="179" customFormat="1" ht="29.85" customHeight="1">
      <c r="B166" s="178"/>
      <c r="D166" s="180" t="s">
        <v>72</v>
      </c>
      <c r="E166" s="189" t="s">
        <v>81</v>
      </c>
      <c r="F166" s="189" t="s">
        <v>310</v>
      </c>
      <c r="I166" s="8"/>
      <c r="J166" s="190">
        <f>BK166</f>
        <v>0</v>
      </c>
      <c r="L166" s="178"/>
      <c r="M166" s="183"/>
      <c r="N166" s="184"/>
      <c r="O166" s="184"/>
      <c r="P166" s="185">
        <f>SUM(P167:P170)</f>
        <v>0</v>
      </c>
      <c r="Q166" s="184"/>
      <c r="R166" s="185">
        <f>SUM(R167:R170)</f>
        <v>9.5922000000000004E-3</v>
      </c>
      <c r="S166" s="184"/>
      <c r="T166" s="186">
        <f>SUM(T167:T170)</f>
        <v>0</v>
      </c>
      <c r="AR166" s="180" t="s">
        <v>77</v>
      </c>
      <c r="AT166" s="187" t="s">
        <v>72</v>
      </c>
      <c r="AU166" s="187" t="s">
        <v>77</v>
      </c>
      <c r="AY166" s="180" t="s">
        <v>175</v>
      </c>
      <c r="BK166" s="188">
        <f>SUM(BK167:BK170)</f>
        <v>0</v>
      </c>
    </row>
    <row r="167" spans="2:65" s="109" customFormat="1" ht="25.5" customHeight="1">
      <c r="B167" s="110"/>
      <c r="C167" s="191" t="s">
        <v>298</v>
      </c>
      <c r="D167" s="191" t="s">
        <v>177</v>
      </c>
      <c r="E167" s="192" t="s">
        <v>311</v>
      </c>
      <c r="F167" s="193" t="s">
        <v>312</v>
      </c>
      <c r="G167" s="194" t="s">
        <v>222</v>
      </c>
      <c r="H167" s="195">
        <v>1.905</v>
      </c>
      <c r="I167" s="9"/>
      <c r="J167" s="196">
        <f>ROUND(I167*H167,2)</f>
        <v>0</v>
      </c>
      <c r="K167" s="193" t="s">
        <v>181</v>
      </c>
      <c r="L167" s="110"/>
      <c r="M167" s="197" t="s">
        <v>5</v>
      </c>
      <c r="N167" s="198" t="s">
        <v>44</v>
      </c>
      <c r="O167" s="111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99" t="s">
        <v>113</v>
      </c>
      <c r="AT167" s="99" t="s">
        <v>177</v>
      </c>
      <c r="AU167" s="99" t="s">
        <v>81</v>
      </c>
      <c r="AY167" s="99" t="s">
        <v>175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99" t="s">
        <v>77</v>
      </c>
      <c r="BK167" s="201">
        <f>ROUND(I167*H167,2)</f>
        <v>0</v>
      </c>
      <c r="BL167" s="99" t="s">
        <v>113</v>
      </c>
      <c r="BM167" s="99" t="s">
        <v>2323</v>
      </c>
    </row>
    <row r="168" spans="2:65" s="207" customFormat="1">
      <c r="B168" s="206"/>
      <c r="D168" s="202" t="s">
        <v>185</v>
      </c>
      <c r="E168" s="208" t="s">
        <v>5</v>
      </c>
      <c r="F168" s="209" t="s">
        <v>193</v>
      </c>
      <c r="H168" s="208" t="s">
        <v>5</v>
      </c>
      <c r="I168" s="10"/>
      <c r="L168" s="206"/>
      <c r="M168" s="210"/>
      <c r="N168" s="211"/>
      <c r="O168" s="211"/>
      <c r="P168" s="211"/>
      <c r="Q168" s="211"/>
      <c r="R168" s="211"/>
      <c r="S168" s="211"/>
      <c r="T168" s="212"/>
      <c r="AT168" s="208" t="s">
        <v>185</v>
      </c>
      <c r="AU168" s="208" t="s">
        <v>81</v>
      </c>
      <c r="AV168" s="207" t="s">
        <v>77</v>
      </c>
      <c r="AW168" s="207" t="s">
        <v>36</v>
      </c>
      <c r="AX168" s="207" t="s">
        <v>73</v>
      </c>
      <c r="AY168" s="208" t="s">
        <v>175</v>
      </c>
    </row>
    <row r="169" spans="2:65" s="214" customFormat="1">
      <c r="B169" s="213"/>
      <c r="D169" s="202" t="s">
        <v>185</v>
      </c>
      <c r="E169" s="215" t="s">
        <v>5</v>
      </c>
      <c r="F169" s="216" t="s">
        <v>2298</v>
      </c>
      <c r="H169" s="217">
        <v>1.905</v>
      </c>
      <c r="I169" s="11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5" t="s">
        <v>185</v>
      </c>
      <c r="AU169" s="215" t="s">
        <v>81</v>
      </c>
      <c r="AV169" s="214" t="s">
        <v>81</v>
      </c>
      <c r="AW169" s="214" t="s">
        <v>36</v>
      </c>
      <c r="AX169" s="214" t="s">
        <v>77</v>
      </c>
      <c r="AY169" s="215" t="s">
        <v>175</v>
      </c>
    </row>
    <row r="170" spans="2:65" s="109" customFormat="1" ht="16.5" customHeight="1">
      <c r="B170" s="110"/>
      <c r="C170" s="191" t="s">
        <v>305</v>
      </c>
      <c r="D170" s="191" t="s">
        <v>177</v>
      </c>
      <c r="E170" s="192" t="s">
        <v>315</v>
      </c>
      <c r="F170" s="193" t="s">
        <v>316</v>
      </c>
      <c r="G170" s="194" t="s">
        <v>199</v>
      </c>
      <c r="H170" s="195">
        <v>13.14</v>
      </c>
      <c r="I170" s="9"/>
      <c r="J170" s="196">
        <f>ROUND(I170*H170,2)</f>
        <v>0</v>
      </c>
      <c r="K170" s="193" t="s">
        <v>181</v>
      </c>
      <c r="L170" s="110"/>
      <c r="M170" s="197" t="s">
        <v>5</v>
      </c>
      <c r="N170" s="198" t="s">
        <v>44</v>
      </c>
      <c r="O170" s="111"/>
      <c r="P170" s="199">
        <f>O170*H170</f>
        <v>0</v>
      </c>
      <c r="Q170" s="199">
        <v>7.2999999999999996E-4</v>
      </c>
      <c r="R170" s="199">
        <f>Q170*H170</f>
        <v>9.5922000000000004E-3</v>
      </c>
      <c r="S170" s="199">
        <v>0</v>
      </c>
      <c r="T170" s="200">
        <f>S170*H170</f>
        <v>0</v>
      </c>
      <c r="AR170" s="99" t="s">
        <v>113</v>
      </c>
      <c r="AT170" s="99" t="s">
        <v>177</v>
      </c>
      <c r="AU170" s="99" t="s">
        <v>81</v>
      </c>
      <c r="AY170" s="99" t="s">
        <v>175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99" t="s">
        <v>77</v>
      </c>
      <c r="BK170" s="201">
        <f>ROUND(I170*H170,2)</f>
        <v>0</v>
      </c>
      <c r="BL170" s="99" t="s">
        <v>113</v>
      </c>
      <c r="BM170" s="99" t="s">
        <v>2324</v>
      </c>
    </row>
    <row r="171" spans="2:65" s="179" customFormat="1" ht="29.85" customHeight="1">
      <c r="B171" s="178"/>
      <c r="D171" s="180" t="s">
        <v>72</v>
      </c>
      <c r="E171" s="189" t="s">
        <v>125</v>
      </c>
      <c r="F171" s="189" t="s">
        <v>362</v>
      </c>
      <c r="I171" s="8"/>
      <c r="J171" s="190">
        <f>BK171</f>
        <v>0</v>
      </c>
      <c r="L171" s="178"/>
      <c r="M171" s="183"/>
      <c r="N171" s="184"/>
      <c r="O171" s="184"/>
      <c r="P171" s="185">
        <f>SUM(P172:P201)</f>
        <v>0</v>
      </c>
      <c r="Q171" s="184"/>
      <c r="R171" s="185">
        <f>SUM(R172:R201)</f>
        <v>0</v>
      </c>
      <c r="S171" s="184"/>
      <c r="T171" s="186">
        <f>SUM(T172:T201)</f>
        <v>0</v>
      </c>
      <c r="AR171" s="180" t="s">
        <v>77</v>
      </c>
      <c r="AT171" s="187" t="s">
        <v>72</v>
      </c>
      <c r="AU171" s="187" t="s">
        <v>77</v>
      </c>
      <c r="AY171" s="180" t="s">
        <v>175</v>
      </c>
      <c r="BK171" s="188">
        <f>SUM(BK172:BK201)</f>
        <v>0</v>
      </c>
    </row>
    <row r="172" spans="2:65" s="109" customFormat="1" ht="25.5" customHeight="1">
      <c r="B172" s="110"/>
      <c r="C172" s="191" t="s">
        <v>10</v>
      </c>
      <c r="D172" s="191" t="s">
        <v>177</v>
      </c>
      <c r="E172" s="192" t="s">
        <v>364</v>
      </c>
      <c r="F172" s="193" t="s">
        <v>365</v>
      </c>
      <c r="G172" s="194" t="s">
        <v>180</v>
      </c>
      <c r="H172" s="195">
        <v>14.454000000000001</v>
      </c>
      <c r="I172" s="9"/>
      <c r="J172" s="196">
        <f>ROUND(I172*H172,2)</f>
        <v>0</v>
      </c>
      <c r="K172" s="193" t="s">
        <v>200</v>
      </c>
      <c r="L172" s="110"/>
      <c r="M172" s="197" t="s">
        <v>5</v>
      </c>
      <c r="N172" s="198" t="s">
        <v>44</v>
      </c>
      <c r="O172" s="111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99" t="s">
        <v>113</v>
      </c>
      <c r="AT172" s="99" t="s">
        <v>177</v>
      </c>
      <c r="AU172" s="99" t="s">
        <v>81</v>
      </c>
      <c r="AY172" s="99" t="s">
        <v>175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99" t="s">
        <v>77</v>
      </c>
      <c r="BK172" s="201">
        <f>ROUND(I172*H172,2)</f>
        <v>0</v>
      </c>
      <c r="BL172" s="99" t="s">
        <v>113</v>
      </c>
      <c r="BM172" s="99" t="s">
        <v>2325</v>
      </c>
    </row>
    <row r="173" spans="2:65" s="207" customFormat="1">
      <c r="B173" s="206"/>
      <c r="D173" s="202" t="s">
        <v>185</v>
      </c>
      <c r="E173" s="208" t="s">
        <v>5</v>
      </c>
      <c r="F173" s="209" t="s">
        <v>367</v>
      </c>
      <c r="H173" s="208" t="s">
        <v>5</v>
      </c>
      <c r="I173" s="10"/>
      <c r="L173" s="206"/>
      <c r="M173" s="210"/>
      <c r="N173" s="211"/>
      <c r="O173" s="211"/>
      <c r="P173" s="211"/>
      <c r="Q173" s="211"/>
      <c r="R173" s="211"/>
      <c r="S173" s="211"/>
      <c r="T173" s="212"/>
      <c r="AT173" s="208" t="s">
        <v>185</v>
      </c>
      <c r="AU173" s="208" t="s">
        <v>81</v>
      </c>
      <c r="AV173" s="207" t="s">
        <v>77</v>
      </c>
      <c r="AW173" s="207" t="s">
        <v>36</v>
      </c>
      <c r="AX173" s="207" t="s">
        <v>73</v>
      </c>
      <c r="AY173" s="208" t="s">
        <v>175</v>
      </c>
    </row>
    <row r="174" spans="2:65" s="214" customFormat="1">
      <c r="B174" s="213"/>
      <c r="D174" s="202" t="s">
        <v>185</v>
      </c>
      <c r="E174" s="215" t="s">
        <v>5</v>
      </c>
      <c r="F174" s="216" t="s">
        <v>2326</v>
      </c>
      <c r="H174" s="217">
        <v>14.454000000000001</v>
      </c>
      <c r="I174" s="11"/>
      <c r="L174" s="213"/>
      <c r="M174" s="218"/>
      <c r="N174" s="219"/>
      <c r="O174" s="219"/>
      <c r="P174" s="219"/>
      <c r="Q174" s="219"/>
      <c r="R174" s="219"/>
      <c r="S174" s="219"/>
      <c r="T174" s="220"/>
      <c r="AT174" s="215" t="s">
        <v>185</v>
      </c>
      <c r="AU174" s="215" t="s">
        <v>81</v>
      </c>
      <c r="AV174" s="214" t="s">
        <v>81</v>
      </c>
      <c r="AW174" s="214" t="s">
        <v>36</v>
      </c>
      <c r="AX174" s="214" t="s">
        <v>77</v>
      </c>
      <c r="AY174" s="215" t="s">
        <v>175</v>
      </c>
    </row>
    <row r="175" spans="2:65" s="109" customFormat="1" ht="25.5" customHeight="1">
      <c r="B175" s="110"/>
      <c r="C175" s="191" t="s">
        <v>314</v>
      </c>
      <c r="D175" s="191" t="s">
        <v>177</v>
      </c>
      <c r="E175" s="192" t="s">
        <v>370</v>
      </c>
      <c r="F175" s="193" t="s">
        <v>371</v>
      </c>
      <c r="G175" s="194" t="s">
        <v>180</v>
      </c>
      <c r="H175" s="195">
        <v>14.454000000000001</v>
      </c>
      <c r="I175" s="9"/>
      <c r="J175" s="196">
        <f>ROUND(I175*H175,2)</f>
        <v>0</v>
      </c>
      <c r="K175" s="193" t="s">
        <v>200</v>
      </c>
      <c r="L175" s="110"/>
      <c r="M175" s="197" t="s">
        <v>5</v>
      </c>
      <c r="N175" s="198" t="s">
        <v>44</v>
      </c>
      <c r="O175" s="11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99" t="s">
        <v>113</v>
      </c>
      <c r="AT175" s="99" t="s">
        <v>177</v>
      </c>
      <c r="AU175" s="99" t="s">
        <v>81</v>
      </c>
      <c r="AY175" s="99" t="s">
        <v>175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99" t="s">
        <v>77</v>
      </c>
      <c r="BK175" s="201">
        <f>ROUND(I175*H175,2)</f>
        <v>0</v>
      </c>
      <c r="BL175" s="99" t="s">
        <v>113</v>
      </c>
      <c r="BM175" s="99" t="s">
        <v>2327</v>
      </c>
    </row>
    <row r="176" spans="2:65" s="207" customFormat="1">
      <c r="B176" s="206"/>
      <c r="D176" s="202" t="s">
        <v>185</v>
      </c>
      <c r="E176" s="208" t="s">
        <v>5</v>
      </c>
      <c r="F176" s="209" t="s">
        <v>373</v>
      </c>
      <c r="H176" s="208" t="s">
        <v>5</v>
      </c>
      <c r="I176" s="10"/>
      <c r="L176" s="206"/>
      <c r="M176" s="210"/>
      <c r="N176" s="211"/>
      <c r="O176" s="211"/>
      <c r="P176" s="211"/>
      <c r="Q176" s="211"/>
      <c r="R176" s="211"/>
      <c r="S176" s="211"/>
      <c r="T176" s="212"/>
      <c r="AT176" s="208" t="s">
        <v>185</v>
      </c>
      <c r="AU176" s="208" t="s">
        <v>81</v>
      </c>
      <c r="AV176" s="207" t="s">
        <v>77</v>
      </c>
      <c r="AW176" s="207" t="s">
        <v>36</v>
      </c>
      <c r="AX176" s="207" t="s">
        <v>73</v>
      </c>
      <c r="AY176" s="208" t="s">
        <v>175</v>
      </c>
    </row>
    <row r="177" spans="2:65" s="207" customFormat="1">
      <c r="B177" s="206"/>
      <c r="D177" s="202" t="s">
        <v>185</v>
      </c>
      <c r="E177" s="208" t="s">
        <v>5</v>
      </c>
      <c r="F177" s="209" t="s">
        <v>374</v>
      </c>
      <c r="H177" s="208" t="s">
        <v>5</v>
      </c>
      <c r="I177" s="10"/>
      <c r="L177" s="206"/>
      <c r="M177" s="210"/>
      <c r="N177" s="211"/>
      <c r="O177" s="211"/>
      <c r="P177" s="211"/>
      <c r="Q177" s="211"/>
      <c r="R177" s="211"/>
      <c r="S177" s="211"/>
      <c r="T177" s="212"/>
      <c r="AT177" s="208" t="s">
        <v>185</v>
      </c>
      <c r="AU177" s="208" t="s">
        <v>81</v>
      </c>
      <c r="AV177" s="207" t="s">
        <v>77</v>
      </c>
      <c r="AW177" s="207" t="s">
        <v>36</v>
      </c>
      <c r="AX177" s="207" t="s">
        <v>73</v>
      </c>
      <c r="AY177" s="208" t="s">
        <v>175</v>
      </c>
    </row>
    <row r="178" spans="2:65" s="214" customFormat="1">
      <c r="B178" s="213"/>
      <c r="D178" s="202" t="s">
        <v>185</v>
      </c>
      <c r="E178" s="215" t="s">
        <v>5</v>
      </c>
      <c r="F178" s="216" t="s">
        <v>2326</v>
      </c>
      <c r="H178" s="217">
        <v>14.454000000000001</v>
      </c>
      <c r="I178" s="11"/>
      <c r="L178" s="213"/>
      <c r="M178" s="218"/>
      <c r="N178" s="219"/>
      <c r="O178" s="219"/>
      <c r="P178" s="219"/>
      <c r="Q178" s="219"/>
      <c r="R178" s="219"/>
      <c r="S178" s="219"/>
      <c r="T178" s="220"/>
      <c r="AT178" s="215" t="s">
        <v>185</v>
      </c>
      <c r="AU178" s="215" t="s">
        <v>81</v>
      </c>
      <c r="AV178" s="214" t="s">
        <v>81</v>
      </c>
      <c r="AW178" s="214" t="s">
        <v>36</v>
      </c>
      <c r="AX178" s="214" t="s">
        <v>77</v>
      </c>
      <c r="AY178" s="215" t="s">
        <v>175</v>
      </c>
    </row>
    <row r="179" spans="2:65" s="109" customFormat="1" ht="25.5" customHeight="1">
      <c r="B179" s="110"/>
      <c r="C179" s="191" t="s">
        <v>320</v>
      </c>
      <c r="D179" s="191" t="s">
        <v>177</v>
      </c>
      <c r="E179" s="192" t="s">
        <v>1562</v>
      </c>
      <c r="F179" s="193" t="s">
        <v>1563</v>
      </c>
      <c r="G179" s="194" t="s">
        <v>180</v>
      </c>
      <c r="H179" s="195">
        <v>1.1000000000000001</v>
      </c>
      <c r="I179" s="9"/>
      <c r="J179" s="196">
        <f>ROUND(I179*H179,2)</f>
        <v>0</v>
      </c>
      <c r="K179" s="193" t="s">
        <v>5</v>
      </c>
      <c r="L179" s="110"/>
      <c r="M179" s="197" t="s">
        <v>5</v>
      </c>
      <c r="N179" s="198" t="s">
        <v>44</v>
      </c>
      <c r="O179" s="111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AR179" s="99" t="s">
        <v>113</v>
      </c>
      <c r="AT179" s="99" t="s">
        <v>177</v>
      </c>
      <c r="AU179" s="99" t="s">
        <v>81</v>
      </c>
      <c r="AY179" s="99" t="s">
        <v>175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99" t="s">
        <v>77</v>
      </c>
      <c r="BK179" s="201">
        <f>ROUND(I179*H179,2)</f>
        <v>0</v>
      </c>
      <c r="BL179" s="99" t="s">
        <v>113</v>
      </c>
      <c r="BM179" s="99" t="s">
        <v>2328</v>
      </c>
    </row>
    <row r="180" spans="2:65" s="207" customFormat="1">
      <c r="B180" s="206"/>
      <c r="D180" s="202" t="s">
        <v>185</v>
      </c>
      <c r="E180" s="208" t="s">
        <v>5</v>
      </c>
      <c r="F180" s="209" t="s">
        <v>2329</v>
      </c>
      <c r="H180" s="208" t="s">
        <v>5</v>
      </c>
      <c r="I180" s="10"/>
      <c r="L180" s="206"/>
      <c r="M180" s="210"/>
      <c r="N180" s="211"/>
      <c r="O180" s="211"/>
      <c r="P180" s="211"/>
      <c r="Q180" s="211"/>
      <c r="R180" s="211"/>
      <c r="S180" s="211"/>
      <c r="T180" s="212"/>
      <c r="AT180" s="208" t="s">
        <v>185</v>
      </c>
      <c r="AU180" s="208" t="s">
        <v>81</v>
      </c>
      <c r="AV180" s="207" t="s">
        <v>77</v>
      </c>
      <c r="AW180" s="207" t="s">
        <v>36</v>
      </c>
      <c r="AX180" s="207" t="s">
        <v>73</v>
      </c>
      <c r="AY180" s="208" t="s">
        <v>175</v>
      </c>
    </row>
    <row r="181" spans="2:65" s="207" customFormat="1">
      <c r="B181" s="206"/>
      <c r="D181" s="202" t="s">
        <v>185</v>
      </c>
      <c r="E181" s="208" t="s">
        <v>5</v>
      </c>
      <c r="F181" s="209" t="s">
        <v>187</v>
      </c>
      <c r="H181" s="208" t="s">
        <v>5</v>
      </c>
      <c r="I181" s="10"/>
      <c r="L181" s="206"/>
      <c r="M181" s="210"/>
      <c r="N181" s="211"/>
      <c r="O181" s="211"/>
      <c r="P181" s="211"/>
      <c r="Q181" s="211"/>
      <c r="R181" s="211"/>
      <c r="S181" s="211"/>
      <c r="T181" s="212"/>
      <c r="AT181" s="208" t="s">
        <v>185</v>
      </c>
      <c r="AU181" s="208" t="s">
        <v>81</v>
      </c>
      <c r="AV181" s="207" t="s">
        <v>77</v>
      </c>
      <c r="AW181" s="207" t="s">
        <v>36</v>
      </c>
      <c r="AX181" s="207" t="s">
        <v>73</v>
      </c>
      <c r="AY181" s="208" t="s">
        <v>175</v>
      </c>
    </row>
    <row r="182" spans="2:65" s="214" customFormat="1">
      <c r="B182" s="213"/>
      <c r="D182" s="202" t="s">
        <v>185</v>
      </c>
      <c r="E182" s="215" t="s">
        <v>5</v>
      </c>
      <c r="F182" s="216" t="s">
        <v>2330</v>
      </c>
      <c r="H182" s="217">
        <v>1.1000000000000001</v>
      </c>
      <c r="I182" s="11"/>
      <c r="L182" s="213"/>
      <c r="M182" s="218"/>
      <c r="N182" s="219"/>
      <c r="O182" s="219"/>
      <c r="P182" s="219"/>
      <c r="Q182" s="219"/>
      <c r="R182" s="219"/>
      <c r="S182" s="219"/>
      <c r="T182" s="220"/>
      <c r="AT182" s="215" t="s">
        <v>185</v>
      </c>
      <c r="AU182" s="215" t="s">
        <v>81</v>
      </c>
      <c r="AV182" s="214" t="s">
        <v>81</v>
      </c>
      <c r="AW182" s="214" t="s">
        <v>36</v>
      </c>
      <c r="AX182" s="214" t="s">
        <v>77</v>
      </c>
      <c r="AY182" s="215" t="s">
        <v>175</v>
      </c>
    </row>
    <row r="183" spans="2:65" s="109" customFormat="1" ht="25.5" customHeight="1">
      <c r="B183" s="110"/>
      <c r="C183" s="191" t="s">
        <v>328</v>
      </c>
      <c r="D183" s="191" t="s">
        <v>177</v>
      </c>
      <c r="E183" s="192" t="s">
        <v>377</v>
      </c>
      <c r="F183" s="193" t="s">
        <v>378</v>
      </c>
      <c r="G183" s="194" t="s">
        <v>180</v>
      </c>
      <c r="H183" s="195">
        <v>14.454000000000001</v>
      </c>
      <c r="I183" s="9"/>
      <c r="J183" s="196">
        <f>ROUND(I183*H183,2)</f>
        <v>0</v>
      </c>
      <c r="K183" s="193" t="s">
        <v>200</v>
      </c>
      <c r="L183" s="110"/>
      <c r="M183" s="197" t="s">
        <v>5</v>
      </c>
      <c r="N183" s="198" t="s">
        <v>44</v>
      </c>
      <c r="O183" s="11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AR183" s="99" t="s">
        <v>113</v>
      </c>
      <c r="AT183" s="99" t="s">
        <v>177</v>
      </c>
      <c r="AU183" s="99" t="s">
        <v>81</v>
      </c>
      <c r="AY183" s="99" t="s">
        <v>175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99" t="s">
        <v>77</v>
      </c>
      <c r="BK183" s="201">
        <f>ROUND(I183*H183,2)</f>
        <v>0</v>
      </c>
      <c r="BL183" s="99" t="s">
        <v>113</v>
      </c>
      <c r="BM183" s="99" t="s">
        <v>2331</v>
      </c>
    </row>
    <row r="184" spans="2:65" s="207" customFormat="1">
      <c r="B184" s="206"/>
      <c r="D184" s="202" t="s">
        <v>185</v>
      </c>
      <c r="E184" s="208" t="s">
        <v>5</v>
      </c>
      <c r="F184" s="209" t="s">
        <v>367</v>
      </c>
      <c r="H184" s="208" t="s">
        <v>5</v>
      </c>
      <c r="I184" s="10"/>
      <c r="L184" s="206"/>
      <c r="M184" s="210"/>
      <c r="N184" s="211"/>
      <c r="O184" s="211"/>
      <c r="P184" s="211"/>
      <c r="Q184" s="211"/>
      <c r="R184" s="211"/>
      <c r="S184" s="211"/>
      <c r="T184" s="212"/>
      <c r="AT184" s="208" t="s">
        <v>185</v>
      </c>
      <c r="AU184" s="208" t="s">
        <v>81</v>
      </c>
      <c r="AV184" s="207" t="s">
        <v>77</v>
      </c>
      <c r="AW184" s="207" t="s">
        <v>36</v>
      </c>
      <c r="AX184" s="207" t="s">
        <v>73</v>
      </c>
      <c r="AY184" s="208" t="s">
        <v>175</v>
      </c>
    </row>
    <row r="185" spans="2:65" s="214" customFormat="1">
      <c r="B185" s="213"/>
      <c r="D185" s="202" t="s">
        <v>185</v>
      </c>
      <c r="E185" s="215" t="s">
        <v>5</v>
      </c>
      <c r="F185" s="216" t="s">
        <v>2326</v>
      </c>
      <c r="H185" s="217">
        <v>14.454000000000001</v>
      </c>
      <c r="I185" s="11"/>
      <c r="L185" s="213"/>
      <c r="M185" s="218"/>
      <c r="N185" s="219"/>
      <c r="O185" s="219"/>
      <c r="P185" s="219"/>
      <c r="Q185" s="219"/>
      <c r="R185" s="219"/>
      <c r="S185" s="219"/>
      <c r="T185" s="220"/>
      <c r="AT185" s="215" t="s">
        <v>185</v>
      </c>
      <c r="AU185" s="215" t="s">
        <v>81</v>
      </c>
      <c r="AV185" s="214" t="s">
        <v>81</v>
      </c>
      <c r="AW185" s="214" t="s">
        <v>36</v>
      </c>
      <c r="AX185" s="214" t="s">
        <v>77</v>
      </c>
      <c r="AY185" s="215" t="s">
        <v>175</v>
      </c>
    </row>
    <row r="186" spans="2:65" s="109" customFormat="1" ht="38.25" customHeight="1">
      <c r="B186" s="110"/>
      <c r="C186" s="191" t="s">
        <v>333</v>
      </c>
      <c r="D186" s="191" t="s">
        <v>177</v>
      </c>
      <c r="E186" s="192" t="s">
        <v>1567</v>
      </c>
      <c r="F186" s="193" t="s">
        <v>1568</v>
      </c>
      <c r="G186" s="194" t="s">
        <v>180</v>
      </c>
      <c r="H186" s="195">
        <v>1.1000000000000001</v>
      </c>
      <c r="I186" s="9"/>
      <c r="J186" s="196">
        <f>ROUND(I186*H186,2)</f>
        <v>0</v>
      </c>
      <c r="K186" s="193" t="s">
        <v>200</v>
      </c>
      <c r="L186" s="110"/>
      <c r="M186" s="197" t="s">
        <v>5</v>
      </c>
      <c r="N186" s="198" t="s">
        <v>44</v>
      </c>
      <c r="O186" s="11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99" t="s">
        <v>113</v>
      </c>
      <c r="AT186" s="99" t="s">
        <v>177</v>
      </c>
      <c r="AU186" s="99" t="s">
        <v>81</v>
      </c>
      <c r="AY186" s="99" t="s">
        <v>175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99" t="s">
        <v>77</v>
      </c>
      <c r="BK186" s="201">
        <f>ROUND(I186*H186,2)</f>
        <v>0</v>
      </c>
      <c r="BL186" s="99" t="s">
        <v>113</v>
      </c>
      <c r="BM186" s="99" t="s">
        <v>2332</v>
      </c>
    </row>
    <row r="187" spans="2:65" s="207" customFormat="1">
      <c r="B187" s="206"/>
      <c r="D187" s="202" t="s">
        <v>185</v>
      </c>
      <c r="E187" s="208" t="s">
        <v>5</v>
      </c>
      <c r="F187" s="209" t="s">
        <v>2329</v>
      </c>
      <c r="H187" s="208" t="s">
        <v>5</v>
      </c>
      <c r="I187" s="10"/>
      <c r="L187" s="206"/>
      <c r="M187" s="210"/>
      <c r="N187" s="211"/>
      <c r="O187" s="211"/>
      <c r="P187" s="211"/>
      <c r="Q187" s="211"/>
      <c r="R187" s="211"/>
      <c r="S187" s="211"/>
      <c r="T187" s="212"/>
      <c r="AT187" s="208" t="s">
        <v>185</v>
      </c>
      <c r="AU187" s="208" t="s">
        <v>81</v>
      </c>
      <c r="AV187" s="207" t="s">
        <v>77</v>
      </c>
      <c r="AW187" s="207" t="s">
        <v>36</v>
      </c>
      <c r="AX187" s="207" t="s">
        <v>73</v>
      </c>
      <c r="AY187" s="208" t="s">
        <v>175</v>
      </c>
    </row>
    <row r="188" spans="2:65" s="207" customFormat="1">
      <c r="B188" s="206"/>
      <c r="D188" s="202" t="s">
        <v>185</v>
      </c>
      <c r="E188" s="208" t="s">
        <v>5</v>
      </c>
      <c r="F188" s="209" t="s">
        <v>187</v>
      </c>
      <c r="H188" s="208" t="s">
        <v>5</v>
      </c>
      <c r="I188" s="10"/>
      <c r="L188" s="206"/>
      <c r="M188" s="210"/>
      <c r="N188" s="211"/>
      <c r="O188" s="211"/>
      <c r="P188" s="211"/>
      <c r="Q188" s="211"/>
      <c r="R188" s="211"/>
      <c r="S188" s="211"/>
      <c r="T188" s="212"/>
      <c r="AT188" s="208" t="s">
        <v>185</v>
      </c>
      <c r="AU188" s="208" t="s">
        <v>81</v>
      </c>
      <c r="AV188" s="207" t="s">
        <v>77</v>
      </c>
      <c r="AW188" s="207" t="s">
        <v>36</v>
      </c>
      <c r="AX188" s="207" t="s">
        <v>73</v>
      </c>
      <c r="AY188" s="208" t="s">
        <v>175</v>
      </c>
    </row>
    <row r="189" spans="2:65" s="214" customFormat="1">
      <c r="B189" s="213"/>
      <c r="D189" s="202" t="s">
        <v>185</v>
      </c>
      <c r="E189" s="215" t="s">
        <v>5</v>
      </c>
      <c r="F189" s="216" t="s">
        <v>2330</v>
      </c>
      <c r="H189" s="217">
        <v>1.1000000000000001</v>
      </c>
      <c r="I189" s="11"/>
      <c r="L189" s="213"/>
      <c r="M189" s="218"/>
      <c r="N189" s="219"/>
      <c r="O189" s="219"/>
      <c r="P189" s="219"/>
      <c r="Q189" s="219"/>
      <c r="R189" s="219"/>
      <c r="S189" s="219"/>
      <c r="T189" s="220"/>
      <c r="AT189" s="215" t="s">
        <v>185</v>
      </c>
      <c r="AU189" s="215" t="s">
        <v>81</v>
      </c>
      <c r="AV189" s="214" t="s">
        <v>81</v>
      </c>
      <c r="AW189" s="214" t="s">
        <v>36</v>
      </c>
      <c r="AX189" s="214" t="s">
        <v>77</v>
      </c>
      <c r="AY189" s="215" t="s">
        <v>175</v>
      </c>
    </row>
    <row r="190" spans="2:65" s="109" customFormat="1" ht="25.5" customHeight="1">
      <c r="B190" s="110"/>
      <c r="C190" s="191" t="s">
        <v>338</v>
      </c>
      <c r="D190" s="191" t="s">
        <v>177</v>
      </c>
      <c r="E190" s="192" t="s">
        <v>1570</v>
      </c>
      <c r="F190" s="193" t="s">
        <v>1571</v>
      </c>
      <c r="G190" s="194" t="s">
        <v>180</v>
      </c>
      <c r="H190" s="195">
        <v>1.1000000000000001</v>
      </c>
      <c r="I190" s="9"/>
      <c r="J190" s="196">
        <f>ROUND(I190*H190,2)</f>
        <v>0</v>
      </c>
      <c r="K190" s="193" t="s">
        <v>200</v>
      </c>
      <c r="L190" s="110"/>
      <c r="M190" s="197" t="s">
        <v>5</v>
      </c>
      <c r="N190" s="198" t="s">
        <v>44</v>
      </c>
      <c r="O190" s="111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99" t="s">
        <v>113</v>
      </c>
      <c r="AT190" s="99" t="s">
        <v>177</v>
      </c>
      <c r="AU190" s="99" t="s">
        <v>81</v>
      </c>
      <c r="AY190" s="99" t="s">
        <v>175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99" t="s">
        <v>77</v>
      </c>
      <c r="BK190" s="201">
        <f>ROUND(I190*H190,2)</f>
        <v>0</v>
      </c>
      <c r="BL190" s="99" t="s">
        <v>113</v>
      </c>
      <c r="BM190" s="99" t="s">
        <v>2333</v>
      </c>
    </row>
    <row r="191" spans="2:65" s="207" customFormat="1">
      <c r="B191" s="206"/>
      <c r="D191" s="202" t="s">
        <v>185</v>
      </c>
      <c r="E191" s="208" t="s">
        <v>5</v>
      </c>
      <c r="F191" s="209" t="s">
        <v>2329</v>
      </c>
      <c r="H191" s="208" t="s">
        <v>5</v>
      </c>
      <c r="I191" s="10"/>
      <c r="L191" s="206"/>
      <c r="M191" s="210"/>
      <c r="N191" s="211"/>
      <c r="O191" s="211"/>
      <c r="P191" s="211"/>
      <c r="Q191" s="211"/>
      <c r="R191" s="211"/>
      <c r="S191" s="211"/>
      <c r="T191" s="212"/>
      <c r="AT191" s="208" t="s">
        <v>185</v>
      </c>
      <c r="AU191" s="208" t="s">
        <v>81</v>
      </c>
      <c r="AV191" s="207" t="s">
        <v>77</v>
      </c>
      <c r="AW191" s="207" t="s">
        <v>36</v>
      </c>
      <c r="AX191" s="207" t="s">
        <v>73</v>
      </c>
      <c r="AY191" s="208" t="s">
        <v>175</v>
      </c>
    </row>
    <row r="192" spans="2:65" s="207" customFormat="1">
      <c r="B192" s="206"/>
      <c r="D192" s="202" t="s">
        <v>185</v>
      </c>
      <c r="E192" s="208" t="s">
        <v>5</v>
      </c>
      <c r="F192" s="209" t="s">
        <v>187</v>
      </c>
      <c r="H192" s="208" t="s">
        <v>5</v>
      </c>
      <c r="I192" s="10"/>
      <c r="L192" s="206"/>
      <c r="M192" s="210"/>
      <c r="N192" s="211"/>
      <c r="O192" s="211"/>
      <c r="P192" s="211"/>
      <c r="Q192" s="211"/>
      <c r="R192" s="211"/>
      <c r="S192" s="211"/>
      <c r="T192" s="212"/>
      <c r="AT192" s="208" t="s">
        <v>185</v>
      </c>
      <c r="AU192" s="208" t="s">
        <v>81</v>
      </c>
      <c r="AV192" s="207" t="s">
        <v>77</v>
      </c>
      <c r="AW192" s="207" t="s">
        <v>36</v>
      </c>
      <c r="AX192" s="207" t="s">
        <v>73</v>
      </c>
      <c r="AY192" s="208" t="s">
        <v>175</v>
      </c>
    </row>
    <row r="193" spans="2:65" s="214" customFormat="1">
      <c r="B193" s="213"/>
      <c r="D193" s="202" t="s">
        <v>185</v>
      </c>
      <c r="E193" s="215" t="s">
        <v>5</v>
      </c>
      <c r="F193" s="216" t="s">
        <v>2334</v>
      </c>
      <c r="H193" s="217">
        <v>1.1000000000000001</v>
      </c>
      <c r="I193" s="11"/>
      <c r="L193" s="213"/>
      <c r="M193" s="218"/>
      <c r="N193" s="219"/>
      <c r="O193" s="219"/>
      <c r="P193" s="219"/>
      <c r="Q193" s="219"/>
      <c r="R193" s="219"/>
      <c r="S193" s="219"/>
      <c r="T193" s="220"/>
      <c r="AT193" s="215" t="s">
        <v>185</v>
      </c>
      <c r="AU193" s="215" t="s">
        <v>81</v>
      </c>
      <c r="AV193" s="214" t="s">
        <v>81</v>
      </c>
      <c r="AW193" s="214" t="s">
        <v>36</v>
      </c>
      <c r="AX193" s="214" t="s">
        <v>77</v>
      </c>
      <c r="AY193" s="215" t="s">
        <v>175</v>
      </c>
    </row>
    <row r="194" spans="2:65" s="109" customFormat="1" ht="25.5" customHeight="1">
      <c r="B194" s="110"/>
      <c r="C194" s="191" t="s">
        <v>344</v>
      </c>
      <c r="D194" s="191" t="s">
        <v>177</v>
      </c>
      <c r="E194" s="192" t="s">
        <v>1573</v>
      </c>
      <c r="F194" s="193" t="s">
        <v>1574</v>
      </c>
      <c r="G194" s="194" t="s">
        <v>180</v>
      </c>
      <c r="H194" s="195">
        <v>1.6</v>
      </c>
      <c r="I194" s="9"/>
      <c r="J194" s="196">
        <f>ROUND(I194*H194,2)</f>
        <v>0</v>
      </c>
      <c r="K194" s="193" t="s">
        <v>200</v>
      </c>
      <c r="L194" s="110"/>
      <c r="M194" s="197" t="s">
        <v>5</v>
      </c>
      <c r="N194" s="198" t="s">
        <v>44</v>
      </c>
      <c r="O194" s="111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AR194" s="99" t="s">
        <v>113</v>
      </c>
      <c r="AT194" s="99" t="s">
        <v>177</v>
      </c>
      <c r="AU194" s="99" t="s">
        <v>81</v>
      </c>
      <c r="AY194" s="99" t="s">
        <v>175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99" t="s">
        <v>77</v>
      </c>
      <c r="BK194" s="201">
        <f>ROUND(I194*H194,2)</f>
        <v>0</v>
      </c>
      <c r="BL194" s="99" t="s">
        <v>113</v>
      </c>
      <c r="BM194" s="99" t="s">
        <v>2335</v>
      </c>
    </row>
    <row r="195" spans="2:65" s="207" customFormat="1">
      <c r="B195" s="206"/>
      <c r="D195" s="202" t="s">
        <v>185</v>
      </c>
      <c r="E195" s="208" t="s">
        <v>5</v>
      </c>
      <c r="F195" s="209" t="s">
        <v>2329</v>
      </c>
      <c r="H195" s="208" t="s">
        <v>5</v>
      </c>
      <c r="I195" s="10"/>
      <c r="L195" s="206"/>
      <c r="M195" s="210"/>
      <c r="N195" s="211"/>
      <c r="O195" s="211"/>
      <c r="P195" s="211"/>
      <c r="Q195" s="211"/>
      <c r="R195" s="211"/>
      <c r="S195" s="211"/>
      <c r="T195" s="212"/>
      <c r="AT195" s="208" t="s">
        <v>185</v>
      </c>
      <c r="AU195" s="208" t="s">
        <v>81</v>
      </c>
      <c r="AV195" s="207" t="s">
        <v>77</v>
      </c>
      <c r="AW195" s="207" t="s">
        <v>36</v>
      </c>
      <c r="AX195" s="207" t="s">
        <v>73</v>
      </c>
      <c r="AY195" s="208" t="s">
        <v>175</v>
      </c>
    </row>
    <row r="196" spans="2:65" s="207" customFormat="1">
      <c r="B196" s="206"/>
      <c r="D196" s="202" t="s">
        <v>185</v>
      </c>
      <c r="E196" s="208" t="s">
        <v>5</v>
      </c>
      <c r="F196" s="209" t="s">
        <v>187</v>
      </c>
      <c r="H196" s="208" t="s">
        <v>5</v>
      </c>
      <c r="I196" s="10"/>
      <c r="L196" s="206"/>
      <c r="M196" s="210"/>
      <c r="N196" s="211"/>
      <c r="O196" s="211"/>
      <c r="P196" s="211"/>
      <c r="Q196" s="211"/>
      <c r="R196" s="211"/>
      <c r="S196" s="211"/>
      <c r="T196" s="212"/>
      <c r="AT196" s="208" t="s">
        <v>185</v>
      </c>
      <c r="AU196" s="208" t="s">
        <v>81</v>
      </c>
      <c r="AV196" s="207" t="s">
        <v>77</v>
      </c>
      <c r="AW196" s="207" t="s">
        <v>36</v>
      </c>
      <c r="AX196" s="207" t="s">
        <v>73</v>
      </c>
      <c r="AY196" s="208" t="s">
        <v>175</v>
      </c>
    </row>
    <row r="197" spans="2:65" s="214" customFormat="1">
      <c r="B197" s="213"/>
      <c r="D197" s="202" t="s">
        <v>185</v>
      </c>
      <c r="E197" s="215" t="s">
        <v>5</v>
      </c>
      <c r="F197" s="216" t="s">
        <v>2336</v>
      </c>
      <c r="H197" s="217">
        <v>1.6</v>
      </c>
      <c r="I197" s="11"/>
      <c r="L197" s="213"/>
      <c r="M197" s="218"/>
      <c r="N197" s="219"/>
      <c r="O197" s="219"/>
      <c r="P197" s="219"/>
      <c r="Q197" s="219"/>
      <c r="R197" s="219"/>
      <c r="S197" s="219"/>
      <c r="T197" s="220"/>
      <c r="AT197" s="215" t="s">
        <v>185</v>
      </c>
      <c r="AU197" s="215" t="s">
        <v>81</v>
      </c>
      <c r="AV197" s="214" t="s">
        <v>81</v>
      </c>
      <c r="AW197" s="214" t="s">
        <v>36</v>
      </c>
      <c r="AX197" s="214" t="s">
        <v>77</v>
      </c>
      <c r="AY197" s="215" t="s">
        <v>175</v>
      </c>
    </row>
    <row r="198" spans="2:65" s="109" customFormat="1" ht="38.25" customHeight="1">
      <c r="B198" s="110"/>
      <c r="C198" s="191" t="s">
        <v>348</v>
      </c>
      <c r="D198" s="191" t="s">
        <v>177</v>
      </c>
      <c r="E198" s="192" t="s">
        <v>1577</v>
      </c>
      <c r="F198" s="193" t="s">
        <v>1578</v>
      </c>
      <c r="G198" s="194" t="s">
        <v>180</v>
      </c>
      <c r="H198" s="195">
        <v>1.6</v>
      </c>
      <c r="I198" s="9"/>
      <c r="J198" s="196">
        <f>ROUND(I198*H198,2)</f>
        <v>0</v>
      </c>
      <c r="K198" s="193" t="s">
        <v>200</v>
      </c>
      <c r="L198" s="110"/>
      <c r="M198" s="197" t="s">
        <v>5</v>
      </c>
      <c r="N198" s="198" t="s">
        <v>44</v>
      </c>
      <c r="O198" s="11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99" t="s">
        <v>113</v>
      </c>
      <c r="AT198" s="99" t="s">
        <v>177</v>
      </c>
      <c r="AU198" s="99" t="s">
        <v>81</v>
      </c>
      <c r="AY198" s="99" t="s">
        <v>175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99" t="s">
        <v>77</v>
      </c>
      <c r="BK198" s="201">
        <f>ROUND(I198*H198,2)</f>
        <v>0</v>
      </c>
      <c r="BL198" s="99" t="s">
        <v>113</v>
      </c>
      <c r="BM198" s="99" t="s">
        <v>2337</v>
      </c>
    </row>
    <row r="199" spans="2:65" s="207" customFormat="1">
      <c r="B199" s="206"/>
      <c r="D199" s="202" t="s">
        <v>185</v>
      </c>
      <c r="E199" s="208" t="s">
        <v>5</v>
      </c>
      <c r="F199" s="209" t="s">
        <v>2329</v>
      </c>
      <c r="H199" s="208" t="s">
        <v>5</v>
      </c>
      <c r="I199" s="10"/>
      <c r="L199" s="206"/>
      <c r="M199" s="210"/>
      <c r="N199" s="211"/>
      <c r="O199" s="211"/>
      <c r="P199" s="211"/>
      <c r="Q199" s="211"/>
      <c r="R199" s="211"/>
      <c r="S199" s="211"/>
      <c r="T199" s="212"/>
      <c r="AT199" s="208" t="s">
        <v>185</v>
      </c>
      <c r="AU199" s="208" t="s">
        <v>81</v>
      </c>
      <c r="AV199" s="207" t="s">
        <v>77</v>
      </c>
      <c r="AW199" s="207" t="s">
        <v>36</v>
      </c>
      <c r="AX199" s="207" t="s">
        <v>73</v>
      </c>
      <c r="AY199" s="208" t="s">
        <v>175</v>
      </c>
    </row>
    <row r="200" spans="2:65" s="207" customFormat="1">
      <c r="B200" s="206"/>
      <c r="D200" s="202" t="s">
        <v>185</v>
      </c>
      <c r="E200" s="208" t="s">
        <v>5</v>
      </c>
      <c r="F200" s="209" t="s">
        <v>187</v>
      </c>
      <c r="H200" s="208" t="s">
        <v>5</v>
      </c>
      <c r="I200" s="10"/>
      <c r="L200" s="206"/>
      <c r="M200" s="210"/>
      <c r="N200" s="211"/>
      <c r="O200" s="211"/>
      <c r="P200" s="211"/>
      <c r="Q200" s="211"/>
      <c r="R200" s="211"/>
      <c r="S200" s="211"/>
      <c r="T200" s="212"/>
      <c r="AT200" s="208" t="s">
        <v>185</v>
      </c>
      <c r="AU200" s="208" t="s">
        <v>81</v>
      </c>
      <c r="AV200" s="207" t="s">
        <v>77</v>
      </c>
      <c r="AW200" s="207" t="s">
        <v>36</v>
      </c>
      <c r="AX200" s="207" t="s">
        <v>73</v>
      </c>
      <c r="AY200" s="208" t="s">
        <v>175</v>
      </c>
    </row>
    <row r="201" spans="2:65" s="214" customFormat="1">
      <c r="B201" s="213"/>
      <c r="D201" s="202" t="s">
        <v>185</v>
      </c>
      <c r="E201" s="215" t="s">
        <v>5</v>
      </c>
      <c r="F201" s="216" t="s">
        <v>2336</v>
      </c>
      <c r="H201" s="217">
        <v>1.6</v>
      </c>
      <c r="I201" s="11"/>
      <c r="L201" s="213"/>
      <c r="M201" s="218"/>
      <c r="N201" s="219"/>
      <c r="O201" s="219"/>
      <c r="P201" s="219"/>
      <c r="Q201" s="219"/>
      <c r="R201" s="219"/>
      <c r="S201" s="219"/>
      <c r="T201" s="220"/>
      <c r="AT201" s="215" t="s">
        <v>185</v>
      </c>
      <c r="AU201" s="215" t="s">
        <v>81</v>
      </c>
      <c r="AV201" s="214" t="s">
        <v>81</v>
      </c>
      <c r="AW201" s="214" t="s">
        <v>36</v>
      </c>
      <c r="AX201" s="214" t="s">
        <v>77</v>
      </c>
      <c r="AY201" s="215" t="s">
        <v>175</v>
      </c>
    </row>
    <row r="202" spans="2:65" s="179" customFormat="1" ht="29.85" customHeight="1">
      <c r="B202" s="178"/>
      <c r="D202" s="180" t="s">
        <v>72</v>
      </c>
      <c r="E202" s="189" t="s">
        <v>225</v>
      </c>
      <c r="F202" s="189" t="s">
        <v>380</v>
      </c>
      <c r="I202" s="8"/>
      <c r="J202" s="190">
        <f>BK202</f>
        <v>0</v>
      </c>
      <c r="L202" s="178"/>
      <c r="M202" s="183"/>
      <c r="N202" s="184"/>
      <c r="O202" s="184"/>
      <c r="P202" s="185">
        <f>SUM(P203:P205)</f>
        <v>0</v>
      </c>
      <c r="Q202" s="184"/>
      <c r="R202" s="185">
        <f>SUM(R203:R205)</f>
        <v>0</v>
      </c>
      <c r="S202" s="184"/>
      <c r="T202" s="186">
        <f>SUM(T203:T205)</f>
        <v>1.4189999999999999E-2</v>
      </c>
      <c r="AR202" s="180" t="s">
        <v>77</v>
      </c>
      <c r="AT202" s="187" t="s">
        <v>72</v>
      </c>
      <c r="AU202" s="187" t="s">
        <v>77</v>
      </c>
      <c r="AY202" s="180" t="s">
        <v>175</v>
      </c>
      <c r="BK202" s="188">
        <f>SUM(BK203:BK205)</f>
        <v>0</v>
      </c>
    </row>
    <row r="203" spans="2:65" s="109" customFormat="1" ht="25.5" customHeight="1">
      <c r="B203" s="110"/>
      <c r="C203" s="191" t="s">
        <v>357</v>
      </c>
      <c r="D203" s="191" t="s">
        <v>177</v>
      </c>
      <c r="E203" s="192" t="s">
        <v>2338</v>
      </c>
      <c r="F203" s="193" t="s">
        <v>2339</v>
      </c>
      <c r="G203" s="194" t="s">
        <v>730</v>
      </c>
      <c r="H203" s="195">
        <v>1</v>
      </c>
      <c r="I203" s="9"/>
      <c r="J203" s="196">
        <f>ROUND(I203*H203,2)</f>
        <v>0</v>
      </c>
      <c r="K203" s="193" t="s">
        <v>5</v>
      </c>
      <c r="L203" s="110"/>
      <c r="M203" s="197" t="s">
        <v>5</v>
      </c>
      <c r="N203" s="198" t="s">
        <v>44</v>
      </c>
      <c r="O203" s="111"/>
      <c r="P203" s="199">
        <f>O203*H203</f>
        <v>0</v>
      </c>
      <c r="Q203" s="199">
        <v>0</v>
      </c>
      <c r="R203" s="199">
        <f>Q203*H203</f>
        <v>0</v>
      </c>
      <c r="S203" s="199">
        <v>1.4189999999999999E-2</v>
      </c>
      <c r="T203" s="200">
        <f>S203*H203</f>
        <v>1.4189999999999999E-2</v>
      </c>
      <c r="AR203" s="99" t="s">
        <v>113</v>
      </c>
      <c r="AT203" s="99" t="s">
        <v>177</v>
      </c>
      <c r="AU203" s="99" t="s">
        <v>81</v>
      </c>
      <c r="AY203" s="99" t="s">
        <v>175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99" t="s">
        <v>77</v>
      </c>
      <c r="BK203" s="201">
        <f>ROUND(I203*H203,2)</f>
        <v>0</v>
      </c>
      <c r="BL203" s="99" t="s">
        <v>113</v>
      </c>
      <c r="BM203" s="99" t="s">
        <v>2340</v>
      </c>
    </row>
    <row r="204" spans="2:65" s="207" customFormat="1">
      <c r="B204" s="206"/>
      <c r="D204" s="202" t="s">
        <v>185</v>
      </c>
      <c r="E204" s="208" t="s">
        <v>5</v>
      </c>
      <c r="F204" s="209" t="s">
        <v>2341</v>
      </c>
      <c r="H204" s="208" t="s">
        <v>5</v>
      </c>
      <c r="I204" s="10"/>
      <c r="L204" s="206"/>
      <c r="M204" s="210"/>
      <c r="N204" s="211"/>
      <c r="O204" s="211"/>
      <c r="P204" s="211"/>
      <c r="Q204" s="211"/>
      <c r="R204" s="211"/>
      <c r="S204" s="211"/>
      <c r="T204" s="212"/>
      <c r="AT204" s="208" t="s">
        <v>185</v>
      </c>
      <c r="AU204" s="208" t="s">
        <v>81</v>
      </c>
      <c r="AV204" s="207" t="s">
        <v>77</v>
      </c>
      <c r="AW204" s="207" t="s">
        <v>36</v>
      </c>
      <c r="AX204" s="207" t="s">
        <v>73</v>
      </c>
      <c r="AY204" s="208" t="s">
        <v>175</v>
      </c>
    </row>
    <row r="205" spans="2:65" s="214" customFormat="1">
      <c r="B205" s="213"/>
      <c r="D205" s="202" t="s">
        <v>185</v>
      </c>
      <c r="E205" s="215" t="s">
        <v>5</v>
      </c>
      <c r="F205" s="216" t="s">
        <v>77</v>
      </c>
      <c r="H205" s="217">
        <v>1</v>
      </c>
      <c r="I205" s="11"/>
      <c r="L205" s="213"/>
      <c r="M205" s="218"/>
      <c r="N205" s="219"/>
      <c r="O205" s="219"/>
      <c r="P205" s="219"/>
      <c r="Q205" s="219"/>
      <c r="R205" s="219"/>
      <c r="S205" s="219"/>
      <c r="T205" s="220"/>
      <c r="AT205" s="215" t="s">
        <v>185</v>
      </c>
      <c r="AU205" s="215" t="s">
        <v>81</v>
      </c>
      <c r="AV205" s="214" t="s">
        <v>81</v>
      </c>
      <c r="AW205" s="214" t="s">
        <v>36</v>
      </c>
      <c r="AX205" s="214" t="s">
        <v>77</v>
      </c>
      <c r="AY205" s="215" t="s">
        <v>175</v>
      </c>
    </row>
    <row r="206" spans="2:65" s="179" customFormat="1" ht="29.85" customHeight="1">
      <c r="B206" s="178"/>
      <c r="D206" s="180" t="s">
        <v>72</v>
      </c>
      <c r="E206" s="189" t="s">
        <v>232</v>
      </c>
      <c r="F206" s="189" t="s">
        <v>522</v>
      </c>
      <c r="I206" s="8"/>
      <c r="J206" s="190">
        <f>BK206</f>
        <v>0</v>
      </c>
      <c r="L206" s="178"/>
      <c r="M206" s="183"/>
      <c r="N206" s="184"/>
      <c r="O206" s="184"/>
      <c r="P206" s="185">
        <f>SUM(P207:P215)</f>
        <v>0</v>
      </c>
      <c r="Q206" s="184"/>
      <c r="R206" s="185">
        <f>SUM(R207:R215)</f>
        <v>1.085E-3</v>
      </c>
      <c r="S206" s="184"/>
      <c r="T206" s="186">
        <f>SUM(T207:T215)</f>
        <v>0</v>
      </c>
      <c r="AR206" s="180" t="s">
        <v>77</v>
      </c>
      <c r="AT206" s="187" t="s">
        <v>72</v>
      </c>
      <c r="AU206" s="187" t="s">
        <v>77</v>
      </c>
      <c r="AY206" s="180" t="s">
        <v>175</v>
      </c>
      <c r="BK206" s="188">
        <f>SUM(BK207:BK215)</f>
        <v>0</v>
      </c>
    </row>
    <row r="207" spans="2:65" s="109" customFormat="1" ht="25.5" customHeight="1">
      <c r="B207" s="110"/>
      <c r="C207" s="191" t="s">
        <v>363</v>
      </c>
      <c r="D207" s="191" t="s">
        <v>177</v>
      </c>
      <c r="E207" s="192" t="s">
        <v>530</v>
      </c>
      <c r="F207" s="193" t="s">
        <v>531</v>
      </c>
      <c r="G207" s="194" t="s">
        <v>199</v>
      </c>
      <c r="H207" s="195">
        <v>3.1</v>
      </c>
      <c r="I207" s="9"/>
      <c r="J207" s="196">
        <f>ROUND(I207*H207,2)</f>
        <v>0</v>
      </c>
      <c r="K207" s="193" t="s">
        <v>200</v>
      </c>
      <c r="L207" s="110"/>
      <c r="M207" s="197" t="s">
        <v>5</v>
      </c>
      <c r="N207" s="198" t="s">
        <v>44</v>
      </c>
      <c r="O207" s="111"/>
      <c r="P207" s="199">
        <f>O207*H207</f>
        <v>0</v>
      </c>
      <c r="Q207" s="199">
        <v>1.0000000000000001E-5</v>
      </c>
      <c r="R207" s="199">
        <f>Q207*H207</f>
        <v>3.1000000000000001E-5</v>
      </c>
      <c r="S207" s="199">
        <v>0</v>
      </c>
      <c r="T207" s="200">
        <f>S207*H207</f>
        <v>0</v>
      </c>
      <c r="AR207" s="99" t="s">
        <v>113</v>
      </c>
      <c r="AT207" s="99" t="s">
        <v>177</v>
      </c>
      <c r="AU207" s="99" t="s">
        <v>81</v>
      </c>
      <c r="AY207" s="99" t="s">
        <v>175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99" t="s">
        <v>77</v>
      </c>
      <c r="BK207" s="201">
        <f>ROUND(I207*H207,2)</f>
        <v>0</v>
      </c>
      <c r="BL207" s="99" t="s">
        <v>113</v>
      </c>
      <c r="BM207" s="99" t="s">
        <v>2342</v>
      </c>
    </row>
    <row r="208" spans="2:65" s="207" customFormat="1">
      <c r="B208" s="206"/>
      <c r="D208" s="202" t="s">
        <v>185</v>
      </c>
      <c r="E208" s="208" t="s">
        <v>5</v>
      </c>
      <c r="F208" s="209" t="s">
        <v>533</v>
      </c>
      <c r="H208" s="208" t="s">
        <v>5</v>
      </c>
      <c r="I208" s="10"/>
      <c r="L208" s="206"/>
      <c r="M208" s="210"/>
      <c r="N208" s="211"/>
      <c r="O208" s="211"/>
      <c r="P208" s="211"/>
      <c r="Q208" s="211"/>
      <c r="R208" s="211"/>
      <c r="S208" s="211"/>
      <c r="T208" s="212"/>
      <c r="AT208" s="208" t="s">
        <v>185</v>
      </c>
      <c r="AU208" s="208" t="s">
        <v>81</v>
      </c>
      <c r="AV208" s="207" t="s">
        <v>77</v>
      </c>
      <c r="AW208" s="207" t="s">
        <v>36</v>
      </c>
      <c r="AX208" s="207" t="s">
        <v>73</v>
      </c>
      <c r="AY208" s="208" t="s">
        <v>175</v>
      </c>
    </row>
    <row r="209" spans="2:65" s="214" customFormat="1">
      <c r="B209" s="213"/>
      <c r="D209" s="202" t="s">
        <v>185</v>
      </c>
      <c r="E209" s="215" t="s">
        <v>5</v>
      </c>
      <c r="F209" s="216" t="s">
        <v>2343</v>
      </c>
      <c r="H209" s="217">
        <v>3.1</v>
      </c>
      <c r="I209" s="11"/>
      <c r="L209" s="213"/>
      <c r="M209" s="218"/>
      <c r="N209" s="219"/>
      <c r="O209" s="219"/>
      <c r="P209" s="219"/>
      <c r="Q209" s="219"/>
      <c r="R209" s="219"/>
      <c r="S209" s="219"/>
      <c r="T209" s="220"/>
      <c r="AT209" s="215" t="s">
        <v>185</v>
      </c>
      <c r="AU209" s="215" t="s">
        <v>81</v>
      </c>
      <c r="AV209" s="214" t="s">
        <v>81</v>
      </c>
      <c r="AW209" s="214" t="s">
        <v>36</v>
      </c>
      <c r="AX209" s="214" t="s">
        <v>77</v>
      </c>
      <c r="AY209" s="215" t="s">
        <v>175</v>
      </c>
    </row>
    <row r="210" spans="2:65" s="109" customFormat="1" ht="38.25" customHeight="1">
      <c r="B210" s="110"/>
      <c r="C210" s="191" t="s">
        <v>369</v>
      </c>
      <c r="D210" s="191" t="s">
        <v>177</v>
      </c>
      <c r="E210" s="192" t="s">
        <v>536</v>
      </c>
      <c r="F210" s="193" t="s">
        <v>537</v>
      </c>
      <c r="G210" s="194" t="s">
        <v>199</v>
      </c>
      <c r="H210" s="195">
        <v>3.1</v>
      </c>
      <c r="I210" s="9"/>
      <c r="J210" s="196">
        <f>ROUND(I210*H210,2)</f>
        <v>0</v>
      </c>
      <c r="K210" s="193" t="s">
        <v>200</v>
      </c>
      <c r="L210" s="110"/>
      <c r="M210" s="197" t="s">
        <v>5</v>
      </c>
      <c r="N210" s="198" t="s">
        <v>44</v>
      </c>
      <c r="O210" s="111"/>
      <c r="P210" s="199">
        <f>O210*H210</f>
        <v>0</v>
      </c>
      <c r="Q210" s="199">
        <v>3.4000000000000002E-4</v>
      </c>
      <c r="R210" s="199">
        <f>Q210*H210</f>
        <v>1.054E-3</v>
      </c>
      <c r="S210" s="199">
        <v>0</v>
      </c>
      <c r="T210" s="200">
        <f>S210*H210</f>
        <v>0</v>
      </c>
      <c r="AR210" s="99" t="s">
        <v>113</v>
      </c>
      <c r="AT210" s="99" t="s">
        <v>177</v>
      </c>
      <c r="AU210" s="99" t="s">
        <v>81</v>
      </c>
      <c r="AY210" s="99" t="s">
        <v>175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99" t="s">
        <v>77</v>
      </c>
      <c r="BK210" s="201">
        <f>ROUND(I210*H210,2)</f>
        <v>0</v>
      </c>
      <c r="BL210" s="99" t="s">
        <v>113</v>
      </c>
      <c r="BM210" s="99" t="s">
        <v>2344</v>
      </c>
    </row>
    <row r="211" spans="2:65" s="207" customFormat="1">
      <c r="B211" s="206"/>
      <c r="D211" s="202" t="s">
        <v>185</v>
      </c>
      <c r="E211" s="208" t="s">
        <v>5</v>
      </c>
      <c r="F211" s="209" t="s">
        <v>533</v>
      </c>
      <c r="H211" s="208" t="s">
        <v>5</v>
      </c>
      <c r="I211" s="10"/>
      <c r="L211" s="206"/>
      <c r="M211" s="210"/>
      <c r="N211" s="211"/>
      <c r="O211" s="211"/>
      <c r="P211" s="211"/>
      <c r="Q211" s="211"/>
      <c r="R211" s="211"/>
      <c r="S211" s="211"/>
      <c r="T211" s="212"/>
      <c r="AT211" s="208" t="s">
        <v>185</v>
      </c>
      <c r="AU211" s="208" t="s">
        <v>81</v>
      </c>
      <c r="AV211" s="207" t="s">
        <v>77</v>
      </c>
      <c r="AW211" s="207" t="s">
        <v>36</v>
      </c>
      <c r="AX211" s="207" t="s">
        <v>73</v>
      </c>
      <c r="AY211" s="208" t="s">
        <v>175</v>
      </c>
    </row>
    <row r="212" spans="2:65" s="214" customFormat="1">
      <c r="B212" s="213"/>
      <c r="D212" s="202" t="s">
        <v>185</v>
      </c>
      <c r="E212" s="215" t="s">
        <v>5</v>
      </c>
      <c r="F212" s="216" t="s">
        <v>2343</v>
      </c>
      <c r="H212" s="217">
        <v>3.1</v>
      </c>
      <c r="I212" s="11"/>
      <c r="L212" s="213"/>
      <c r="M212" s="218"/>
      <c r="N212" s="219"/>
      <c r="O212" s="219"/>
      <c r="P212" s="219"/>
      <c r="Q212" s="219"/>
      <c r="R212" s="219"/>
      <c r="S212" s="219"/>
      <c r="T212" s="220"/>
      <c r="AT212" s="215" t="s">
        <v>185</v>
      </c>
      <c r="AU212" s="215" t="s">
        <v>81</v>
      </c>
      <c r="AV212" s="214" t="s">
        <v>81</v>
      </c>
      <c r="AW212" s="214" t="s">
        <v>36</v>
      </c>
      <c r="AX212" s="214" t="s">
        <v>77</v>
      </c>
      <c r="AY212" s="215" t="s">
        <v>175</v>
      </c>
    </row>
    <row r="213" spans="2:65" s="109" customFormat="1" ht="25.5" customHeight="1">
      <c r="B213" s="110"/>
      <c r="C213" s="191" t="s">
        <v>376</v>
      </c>
      <c r="D213" s="191" t="s">
        <v>177</v>
      </c>
      <c r="E213" s="192" t="s">
        <v>540</v>
      </c>
      <c r="F213" s="193" t="s">
        <v>541</v>
      </c>
      <c r="G213" s="194" t="s">
        <v>199</v>
      </c>
      <c r="H213" s="195">
        <v>28.48</v>
      </c>
      <c r="I213" s="9"/>
      <c r="J213" s="196">
        <f>ROUND(I213*H213,2)</f>
        <v>0</v>
      </c>
      <c r="K213" s="193" t="s">
        <v>5</v>
      </c>
      <c r="L213" s="110"/>
      <c r="M213" s="197" t="s">
        <v>5</v>
      </c>
      <c r="N213" s="198" t="s">
        <v>44</v>
      </c>
      <c r="O213" s="11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99" t="s">
        <v>113</v>
      </c>
      <c r="AT213" s="99" t="s">
        <v>177</v>
      </c>
      <c r="AU213" s="99" t="s">
        <v>81</v>
      </c>
      <c r="AY213" s="99" t="s">
        <v>175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99" t="s">
        <v>77</v>
      </c>
      <c r="BK213" s="201">
        <f>ROUND(I213*H213,2)</f>
        <v>0</v>
      </c>
      <c r="BL213" s="99" t="s">
        <v>113</v>
      </c>
      <c r="BM213" s="99" t="s">
        <v>2345</v>
      </c>
    </row>
    <row r="214" spans="2:65" s="207" customFormat="1">
      <c r="B214" s="206"/>
      <c r="D214" s="202" t="s">
        <v>185</v>
      </c>
      <c r="E214" s="208" t="s">
        <v>5</v>
      </c>
      <c r="F214" s="209" t="s">
        <v>533</v>
      </c>
      <c r="H214" s="208" t="s">
        <v>5</v>
      </c>
      <c r="I214" s="10"/>
      <c r="L214" s="206"/>
      <c r="M214" s="210"/>
      <c r="N214" s="211"/>
      <c r="O214" s="211"/>
      <c r="P214" s="211"/>
      <c r="Q214" s="211"/>
      <c r="R214" s="211"/>
      <c r="S214" s="211"/>
      <c r="T214" s="212"/>
      <c r="AT214" s="208" t="s">
        <v>185</v>
      </c>
      <c r="AU214" s="208" t="s">
        <v>81</v>
      </c>
      <c r="AV214" s="207" t="s">
        <v>77</v>
      </c>
      <c r="AW214" s="207" t="s">
        <v>36</v>
      </c>
      <c r="AX214" s="207" t="s">
        <v>73</v>
      </c>
      <c r="AY214" s="208" t="s">
        <v>175</v>
      </c>
    </row>
    <row r="215" spans="2:65" s="214" customFormat="1">
      <c r="B215" s="213"/>
      <c r="D215" s="202" t="s">
        <v>185</v>
      </c>
      <c r="E215" s="215" t="s">
        <v>5</v>
      </c>
      <c r="F215" s="216" t="s">
        <v>2346</v>
      </c>
      <c r="H215" s="217">
        <v>28.48</v>
      </c>
      <c r="I215" s="11"/>
      <c r="L215" s="213"/>
      <c r="M215" s="218"/>
      <c r="N215" s="219"/>
      <c r="O215" s="219"/>
      <c r="P215" s="219"/>
      <c r="Q215" s="219"/>
      <c r="R215" s="219"/>
      <c r="S215" s="219"/>
      <c r="T215" s="220"/>
      <c r="AT215" s="215" t="s">
        <v>185</v>
      </c>
      <c r="AU215" s="215" t="s">
        <v>81</v>
      </c>
      <c r="AV215" s="214" t="s">
        <v>81</v>
      </c>
      <c r="AW215" s="214" t="s">
        <v>36</v>
      </c>
      <c r="AX215" s="214" t="s">
        <v>77</v>
      </c>
      <c r="AY215" s="215" t="s">
        <v>175</v>
      </c>
    </row>
    <row r="216" spans="2:65" s="179" customFormat="1" ht="29.85" customHeight="1">
      <c r="B216" s="178"/>
      <c r="D216" s="180" t="s">
        <v>72</v>
      </c>
      <c r="E216" s="189" t="s">
        <v>547</v>
      </c>
      <c r="F216" s="189" t="s">
        <v>548</v>
      </c>
      <c r="I216" s="8"/>
      <c r="J216" s="190">
        <f>BK216</f>
        <v>0</v>
      </c>
      <c r="L216" s="178"/>
      <c r="M216" s="183"/>
      <c r="N216" s="184"/>
      <c r="O216" s="184"/>
      <c r="P216" s="185">
        <f>SUM(P217:P221)</f>
        <v>0</v>
      </c>
      <c r="Q216" s="184"/>
      <c r="R216" s="185">
        <f>SUM(R217:R221)</f>
        <v>0</v>
      </c>
      <c r="S216" s="184"/>
      <c r="T216" s="186">
        <f>SUM(T217:T221)</f>
        <v>0</v>
      </c>
      <c r="AR216" s="180" t="s">
        <v>77</v>
      </c>
      <c r="AT216" s="187" t="s">
        <v>72</v>
      </c>
      <c r="AU216" s="187" t="s">
        <v>77</v>
      </c>
      <c r="AY216" s="180" t="s">
        <v>175</v>
      </c>
      <c r="BK216" s="188">
        <f>SUM(BK217:BK221)</f>
        <v>0</v>
      </c>
    </row>
    <row r="217" spans="2:65" s="109" customFormat="1" ht="16.5" customHeight="1">
      <c r="B217" s="110"/>
      <c r="C217" s="191" t="s">
        <v>381</v>
      </c>
      <c r="D217" s="191" t="s">
        <v>177</v>
      </c>
      <c r="E217" s="192" t="s">
        <v>550</v>
      </c>
      <c r="F217" s="193" t="s">
        <v>551</v>
      </c>
      <c r="G217" s="194" t="s">
        <v>290</v>
      </c>
      <c r="H217" s="195">
        <v>5.742</v>
      </c>
      <c r="I217" s="9"/>
      <c r="J217" s="196">
        <f>ROUND(I217*H217,2)</f>
        <v>0</v>
      </c>
      <c r="K217" s="193" t="s">
        <v>5</v>
      </c>
      <c r="L217" s="110"/>
      <c r="M217" s="197" t="s">
        <v>5</v>
      </c>
      <c r="N217" s="198" t="s">
        <v>44</v>
      </c>
      <c r="O217" s="111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99" t="s">
        <v>113</v>
      </c>
      <c r="AT217" s="99" t="s">
        <v>177</v>
      </c>
      <c r="AU217" s="99" t="s">
        <v>81</v>
      </c>
      <c r="AY217" s="99" t="s">
        <v>175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99" t="s">
        <v>77</v>
      </c>
      <c r="BK217" s="201">
        <f>ROUND(I217*H217,2)</f>
        <v>0</v>
      </c>
      <c r="BL217" s="99" t="s">
        <v>113</v>
      </c>
      <c r="BM217" s="99" t="s">
        <v>2347</v>
      </c>
    </row>
    <row r="218" spans="2:65" s="207" customFormat="1">
      <c r="B218" s="206"/>
      <c r="D218" s="202" t="s">
        <v>185</v>
      </c>
      <c r="E218" s="208" t="s">
        <v>5</v>
      </c>
      <c r="F218" s="209" t="s">
        <v>553</v>
      </c>
      <c r="H218" s="208" t="s">
        <v>5</v>
      </c>
      <c r="I218" s="10"/>
      <c r="L218" s="206"/>
      <c r="M218" s="210"/>
      <c r="N218" s="211"/>
      <c r="O218" s="211"/>
      <c r="P218" s="211"/>
      <c r="Q218" s="211"/>
      <c r="R218" s="211"/>
      <c r="S218" s="211"/>
      <c r="T218" s="212"/>
      <c r="AT218" s="208" t="s">
        <v>185</v>
      </c>
      <c r="AU218" s="208" t="s">
        <v>81</v>
      </c>
      <c r="AV218" s="207" t="s">
        <v>77</v>
      </c>
      <c r="AW218" s="207" t="s">
        <v>36</v>
      </c>
      <c r="AX218" s="207" t="s">
        <v>73</v>
      </c>
      <c r="AY218" s="208" t="s">
        <v>175</v>
      </c>
    </row>
    <row r="219" spans="2:65" s="207" customFormat="1">
      <c r="B219" s="206"/>
      <c r="D219" s="202" t="s">
        <v>185</v>
      </c>
      <c r="E219" s="208" t="s">
        <v>5</v>
      </c>
      <c r="F219" s="209" t="s">
        <v>276</v>
      </c>
      <c r="H219" s="208" t="s">
        <v>5</v>
      </c>
      <c r="I219" s="10"/>
      <c r="L219" s="206"/>
      <c r="M219" s="210"/>
      <c r="N219" s="211"/>
      <c r="O219" s="211"/>
      <c r="P219" s="211"/>
      <c r="Q219" s="211"/>
      <c r="R219" s="211"/>
      <c r="S219" s="211"/>
      <c r="T219" s="212"/>
      <c r="AT219" s="208" t="s">
        <v>185</v>
      </c>
      <c r="AU219" s="208" t="s">
        <v>81</v>
      </c>
      <c r="AV219" s="207" t="s">
        <v>77</v>
      </c>
      <c r="AW219" s="207" t="s">
        <v>36</v>
      </c>
      <c r="AX219" s="207" t="s">
        <v>73</v>
      </c>
      <c r="AY219" s="208" t="s">
        <v>175</v>
      </c>
    </row>
    <row r="220" spans="2:65" s="214" customFormat="1">
      <c r="B220" s="213"/>
      <c r="D220" s="202" t="s">
        <v>185</v>
      </c>
      <c r="E220" s="215" t="s">
        <v>5</v>
      </c>
      <c r="F220" s="216" t="s">
        <v>2348</v>
      </c>
      <c r="H220" s="217">
        <v>5.742</v>
      </c>
      <c r="I220" s="11"/>
      <c r="L220" s="213"/>
      <c r="M220" s="218"/>
      <c r="N220" s="219"/>
      <c r="O220" s="219"/>
      <c r="P220" s="219"/>
      <c r="Q220" s="219"/>
      <c r="R220" s="219"/>
      <c r="S220" s="219"/>
      <c r="T220" s="220"/>
      <c r="AT220" s="215" t="s">
        <v>185</v>
      </c>
      <c r="AU220" s="215" t="s">
        <v>81</v>
      </c>
      <c r="AV220" s="214" t="s">
        <v>81</v>
      </c>
      <c r="AW220" s="214" t="s">
        <v>36</v>
      </c>
      <c r="AX220" s="214" t="s">
        <v>73</v>
      </c>
      <c r="AY220" s="215" t="s">
        <v>175</v>
      </c>
    </row>
    <row r="221" spans="2:65" s="222" customFormat="1">
      <c r="B221" s="221"/>
      <c r="D221" s="202" t="s">
        <v>185</v>
      </c>
      <c r="E221" s="223" t="s">
        <v>5</v>
      </c>
      <c r="F221" s="224" t="s">
        <v>196</v>
      </c>
      <c r="H221" s="225">
        <v>5.742</v>
      </c>
      <c r="I221" s="12"/>
      <c r="L221" s="221"/>
      <c r="M221" s="226"/>
      <c r="N221" s="227"/>
      <c r="O221" s="227"/>
      <c r="P221" s="227"/>
      <c r="Q221" s="227"/>
      <c r="R221" s="227"/>
      <c r="S221" s="227"/>
      <c r="T221" s="228"/>
      <c r="AT221" s="223" t="s">
        <v>185</v>
      </c>
      <c r="AU221" s="223" t="s">
        <v>81</v>
      </c>
      <c r="AV221" s="222" t="s">
        <v>113</v>
      </c>
      <c r="AW221" s="222" t="s">
        <v>36</v>
      </c>
      <c r="AX221" s="222" t="s">
        <v>77</v>
      </c>
      <c r="AY221" s="223" t="s">
        <v>175</v>
      </c>
    </row>
    <row r="222" spans="2:65" s="179" customFormat="1" ht="29.85" customHeight="1">
      <c r="B222" s="178"/>
      <c r="D222" s="180" t="s">
        <v>72</v>
      </c>
      <c r="E222" s="189" t="s">
        <v>556</v>
      </c>
      <c r="F222" s="189" t="s">
        <v>557</v>
      </c>
      <c r="I222" s="8"/>
      <c r="J222" s="190">
        <f>BK222</f>
        <v>0</v>
      </c>
      <c r="L222" s="178"/>
      <c r="M222" s="183"/>
      <c r="N222" s="184"/>
      <c r="O222" s="184"/>
      <c r="P222" s="185">
        <f>P223</f>
        <v>0</v>
      </c>
      <c r="Q222" s="184"/>
      <c r="R222" s="185">
        <f>R223</f>
        <v>0</v>
      </c>
      <c r="S222" s="184"/>
      <c r="T222" s="186">
        <f>T223</f>
        <v>0</v>
      </c>
      <c r="AR222" s="180" t="s">
        <v>77</v>
      </c>
      <c r="AT222" s="187" t="s">
        <v>72</v>
      </c>
      <c r="AU222" s="187" t="s">
        <v>77</v>
      </c>
      <c r="AY222" s="180" t="s">
        <v>175</v>
      </c>
      <c r="BK222" s="188">
        <f>BK223</f>
        <v>0</v>
      </c>
    </row>
    <row r="223" spans="2:65" s="109" customFormat="1" ht="25.5" customHeight="1">
      <c r="B223" s="110"/>
      <c r="C223" s="191" t="s">
        <v>386</v>
      </c>
      <c r="D223" s="191" t="s">
        <v>177</v>
      </c>
      <c r="E223" s="192" t="s">
        <v>723</v>
      </c>
      <c r="F223" s="193" t="s">
        <v>724</v>
      </c>
      <c r="G223" s="194" t="s">
        <v>290</v>
      </c>
      <c r="H223" s="195">
        <v>6.2E-2</v>
      </c>
      <c r="I223" s="9"/>
      <c r="J223" s="196">
        <f>ROUND(I223*H223,2)</f>
        <v>0</v>
      </c>
      <c r="K223" s="193" t="s">
        <v>200</v>
      </c>
      <c r="L223" s="110"/>
      <c r="M223" s="197" t="s">
        <v>5</v>
      </c>
      <c r="N223" s="238" t="s">
        <v>44</v>
      </c>
      <c r="O223" s="239"/>
      <c r="P223" s="240">
        <f>O223*H223</f>
        <v>0</v>
      </c>
      <c r="Q223" s="240">
        <v>0</v>
      </c>
      <c r="R223" s="240">
        <f>Q223*H223</f>
        <v>0</v>
      </c>
      <c r="S223" s="240">
        <v>0</v>
      </c>
      <c r="T223" s="241">
        <f>S223*H223</f>
        <v>0</v>
      </c>
      <c r="AR223" s="99" t="s">
        <v>113</v>
      </c>
      <c r="AT223" s="99" t="s">
        <v>177</v>
      </c>
      <c r="AU223" s="99" t="s">
        <v>81</v>
      </c>
      <c r="AY223" s="99" t="s">
        <v>175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99" t="s">
        <v>77</v>
      </c>
      <c r="BK223" s="201">
        <f>ROUND(I223*H223,2)</f>
        <v>0</v>
      </c>
      <c r="BL223" s="99" t="s">
        <v>113</v>
      </c>
      <c r="BM223" s="99" t="s">
        <v>2349</v>
      </c>
    </row>
    <row r="224" spans="2:65" s="109" customFormat="1" ht="6.95" customHeight="1">
      <c r="B224" s="135"/>
      <c r="C224" s="136"/>
      <c r="D224" s="136"/>
      <c r="E224" s="136"/>
      <c r="F224" s="136"/>
      <c r="G224" s="136"/>
      <c r="H224" s="136"/>
      <c r="I224" s="136"/>
      <c r="J224" s="136"/>
      <c r="K224" s="136"/>
      <c r="L224" s="110"/>
    </row>
  </sheetData>
  <sheetProtection algorithmName="SHA-512" hashValue="DzArBIYzepGZ2F3anxU2EEEf1hncrOHAZ+i5gRcQlS4xA+Tag8jlrlPRBMtQbFC3BK0w95uJRSzd1+Qr1Me9MA==" saltValue="v7QqtPtkTT2Oi6KjqvNiyQ==" spinCount="100000" sheet="1" objects="1" scenarios="1"/>
  <autoFilter ref="C89:K223"/>
  <mergeCells count="13">
    <mergeCell ref="E82:H82"/>
    <mergeCell ref="G1:H1"/>
    <mergeCell ref="L2:V2"/>
    <mergeCell ref="E49:H49"/>
    <mergeCell ref="E51:H51"/>
    <mergeCell ref="J55:J5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7"/>
  <sheetViews>
    <sheetView showGridLines="0" workbookViewId="0">
      <pane ySplit="1" topLeftCell="A2" activePane="bottomLeft" state="frozen"/>
      <selection pane="bottomLeft" activeCell="I85" sqref="I85:I143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133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s="109" customFormat="1" ht="15">
      <c r="B8" s="110"/>
      <c r="C8" s="111"/>
      <c r="D8" s="108" t="s">
        <v>140</v>
      </c>
      <c r="E8" s="111"/>
      <c r="F8" s="111"/>
      <c r="G8" s="111"/>
      <c r="H8" s="111"/>
      <c r="I8" s="111"/>
      <c r="J8" s="111"/>
      <c r="K8" s="113"/>
    </row>
    <row r="9" spans="1:70" s="109" customFormat="1" ht="36.950000000000003" customHeight="1">
      <c r="B9" s="110"/>
      <c r="C9" s="111"/>
      <c r="D9" s="111"/>
      <c r="E9" s="366" t="s">
        <v>2350</v>
      </c>
      <c r="F9" s="365"/>
      <c r="G9" s="365"/>
      <c r="H9" s="365"/>
      <c r="I9" s="111"/>
      <c r="J9" s="111"/>
      <c r="K9" s="113"/>
    </row>
    <row r="10" spans="1:70" s="109" customFormat="1">
      <c r="B10" s="110"/>
      <c r="C10" s="111"/>
      <c r="D10" s="111"/>
      <c r="E10" s="111"/>
      <c r="F10" s="111"/>
      <c r="G10" s="111"/>
      <c r="H10" s="111"/>
      <c r="I10" s="111"/>
      <c r="J10" s="111"/>
      <c r="K10" s="113"/>
    </row>
    <row r="11" spans="1:70" s="109" customFormat="1" ht="14.45" customHeight="1">
      <c r="B11" s="110"/>
      <c r="C11" s="111"/>
      <c r="D11" s="108" t="s">
        <v>20</v>
      </c>
      <c r="E11" s="111"/>
      <c r="F11" s="114" t="s">
        <v>5</v>
      </c>
      <c r="G11" s="111"/>
      <c r="H11" s="111"/>
      <c r="I11" s="108" t="s">
        <v>22</v>
      </c>
      <c r="J11" s="114" t="s">
        <v>5</v>
      </c>
      <c r="K11" s="113"/>
    </row>
    <row r="12" spans="1:70" s="109" customFormat="1" ht="14.45" customHeight="1">
      <c r="B12" s="110"/>
      <c r="C12" s="111"/>
      <c r="D12" s="108" t="s">
        <v>24</v>
      </c>
      <c r="E12" s="111"/>
      <c r="F12" s="114" t="s">
        <v>25</v>
      </c>
      <c r="G12" s="111"/>
      <c r="H12" s="111"/>
      <c r="I12" s="108" t="s">
        <v>26</v>
      </c>
      <c r="J12" s="115" t="str">
        <f>'Rekapitulace stavby'!AN8</f>
        <v>18. 12. 2018</v>
      </c>
      <c r="K12" s="113"/>
    </row>
    <row r="13" spans="1:70" s="109" customFormat="1" ht="10.9" customHeight="1">
      <c r="B13" s="110"/>
      <c r="C13" s="111"/>
      <c r="D13" s="111"/>
      <c r="E13" s="111"/>
      <c r="F13" s="111"/>
      <c r="G13" s="111"/>
      <c r="H13" s="111"/>
      <c r="I13" s="111"/>
      <c r="J13" s="111"/>
      <c r="K13" s="113"/>
    </row>
    <row r="14" spans="1:70" s="109" customFormat="1" ht="14.45" customHeight="1">
      <c r="B14" s="110"/>
      <c r="C14" s="111"/>
      <c r="D14" s="108" t="s">
        <v>28</v>
      </c>
      <c r="E14" s="111"/>
      <c r="F14" s="111"/>
      <c r="G14" s="111"/>
      <c r="H14" s="111"/>
      <c r="I14" s="108" t="s">
        <v>29</v>
      </c>
      <c r="J14" s="114" t="s">
        <v>5</v>
      </c>
      <c r="K14" s="113"/>
    </row>
    <row r="15" spans="1:70" s="109" customFormat="1" ht="18" customHeight="1">
      <c r="B15" s="110"/>
      <c r="C15" s="111"/>
      <c r="D15" s="111"/>
      <c r="E15" s="114" t="s">
        <v>30</v>
      </c>
      <c r="F15" s="111"/>
      <c r="G15" s="111"/>
      <c r="H15" s="111"/>
      <c r="I15" s="108" t="s">
        <v>31</v>
      </c>
      <c r="J15" s="114" t="s">
        <v>5</v>
      </c>
      <c r="K15" s="113"/>
    </row>
    <row r="16" spans="1:70" s="109" customFormat="1" ht="6.95" customHeight="1">
      <c r="B16" s="110"/>
      <c r="C16" s="111"/>
      <c r="D16" s="111"/>
      <c r="E16" s="111"/>
      <c r="F16" s="111"/>
      <c r="G16" s="111"/>
      <c r="H16" s="111"/>
      <c r="I16" s="111"/>
      <c r="J16" s="111"/>
      <c r="K16" s="113"/>
    </row>
    <row r="17" spans="2:11" s="109" customFormat="1" ht="14.45" customHeight="1">
      <c r="B17" s="110"/>
      <c r="C17" s="111"/>
      <c r="D17" s="108" t="s">
        <v>32</v>
      </c>
      <c r="E17" s="111"/>
      <c r="F17" s="111"/>
      <c r="G17" s="111"/>
      <c r="H17" s="111"/>
      <c r="I17" s="108" t="s">
        <v>29</v>
      </c>
      <c r="J17" s="114" t="str">
        <f>IF('Rekapitulace stavby'!AN13="Vyplň údaj","",IF('Rekapitulace stavby'!AN13="","",'Rekapitulace stavby'!AN13))</f>
        <v/>
      </c>
      <c r="K17" s="113"/>
    </row>
    <row r="18" spans="2:11" s="109" customFormat="1" ht="18" customHeight="1">
      <c r="B18" s="110"/>
      <c r="C18" s="111"/>
      <c r="D18" s="111"/>
      <c r="E18" s="114" t="str">
        <f>IF('Rekapitulace stavby'!E14="Vyplň údaj","",IF('Rekapitulace stavby'!E14="","",'Rekapitulace stavby'!E14))</f>
        <v/>
      </c>
      <c r="F18" s="111"/>
      <c r="G18" s="111"/>
      <c r="H18" s="111"/>
      <c r="I18" s="108" t="s">
        <v>31</v>
      </c>
      <c r="J18" s="114" t="str">
        <f>IF('Rekapitulace stavby'!AN14="Vyplň údaj","",IF('Rekapitulace stavby'!AN14="","",'Rekapitulace stavby'!AN14))</f>
        <v/>
      </c>
      <c r="K18" s="113"/>
    </row>
    <row r="19" spans="2:11" s="109" customFormat="1" ht="6.95" customHeight="1">
      <c r="B19" s="110"/>
      <c r="C19" s="111"/>
      <c r="D19" s="111"/>
      <c r="E19" s="111"/>
      <c r="F19" s="111"/>
      <c r="G19" s="111"/>
      <c r="H19" s="111"/>
      <c r="I19" s="111"/>
      <c r="J19" s="111"/>
      <c r="K19" s="113"/>
    </row>
    <row r="20" spans="2:11" s="109" customFormat="1" ht="14.45" customHeight="1">
      <c r="B20" s="110"/>
      <c r="C20" s="111"/>
      <c r="D20" s="108" t="s">
        <v>34</v>
      </c>
      <c r="E20" s="111"/>
      <c r="F20" s="111"/>
      <c r="G20" s="111"/>
      <c r="H20" s="111"/>
      <c r="I20" s="108" t="s">
        <v>29</v>
      </c>
      <c r="J20" s="114" t="s">
        <v>5</v>
      </c>
      <c r="K20" s="113"/>
    </row>
    <row r="21" spans="2:11" s="109" customFormat="1" ht="18" customHeight="1">
      <c r="B21" s="110"/>
      <c r="C21" s="111"/>
      <c r="D21" s="111"/>
      <c r="E21" s="114" t="s">
        <v>35</v>
      </c>
      <c r="F21" s="111"/>
      <c r="G21" s="111"/>
      <c r="H21" s="111"/>
      <c r="I21" s="108" t="s">
        <v>31</v>
      </c>
      <c r="J21" s="114" t="s">
        <v>5</v>
      </c>
      <c r="K21" s="113"/>
    </row>
    <row r="22" spans="2:11" s="109" customFormat="1" ht="6.95" customHeight="1">
      <c r="B22" s="110"/>
      <c r="C22" s="111"/>
      <c r="D22" s="111"/>
      <c r="E22" s="111"/>
      <c r="F22" s="111"/>
      <c r="G22" s="111"/>
      <c r="H22" s="111"/>
      <c r="I22" s="111"/>
      <c r="J22" s="111"/>
      <c r="K22" s="113"/>
    </row>
    <row r="23" spans="2:11" s="109" customFormat="1" ht="14.45" customHeight="1">
      <c r="B23" s="110"/>
      <c r="C23" s="111"/>
      <c r="D23" s="108" t="s">
        <v>37</v>
      </c>
      <c r="E23" s="111"/>
      <c r="F23" s="111"/>
      <c r="G23" s="111"/>
      <c r="H23" s="111"/>
      <c r="I23" s="111"/>
      <c r="J23" s="111"/>
      <c r="K23" s="113"/>
    </row>
    <row r="24" spans="2:11" s="119" customFormat="1" ht="71.25" customHeight="1">
      <c r="B24" s="116"/>
      <c r="C24" s="117"/>
      <c r="D24" s="117"/>
      <c r="E24" s="340" t="s">
        <v>38</v>
      </c>
      <c r="F24" s="340"/>
      <c r="G24" s="340"/>
      <c r="H24" s="340"/>
      <c r="I24" s="117"/>
      <c r="J24" s="117"/>
      <c r="K24" s="118"/>
    </row>
    <row r="25" spans="2:11" s="109" customFormat="1" ht="6.95" customHeight="1">
      <c r="B25" s="110"/>
      <c r="C25" s="111"/>
      <c r="D25" s="111"/>
      <c r="E25" s="111"/>
      <c r="F25" s="111"/>
      <c r="G25" s="111"/>
      <c r="H25" s="111"/>
      <c r="I25" s="111"/>
      <c r="J25" s="111"/>
      <c r="K25" s="113"/>
    </row>
    <row r="26" spans="2:11" s="109" customFormat="1" ht="6.95" customHeight="1">
      <c r="B26" s="110"/>
      <c r="C26" s="111"/>
      <c r="D26" s="120"/>
      <c r="E26" s="120"/>
      <c r="F26" s="120"/>
      <c r="G26" s="120"/>
      <c r="H26" s="120"/>
      <c r="I26" s="120"/>
      <c r="J26" s="120"/>
      <c r="K26" s="121"/>
    </row>
    <row r="27" spans="2:11" s="109" customFormat="1" ht="25.35" customHeight="1">
      <c r="B27" s="110"/>
      <c r="C27" s="111"/>
      <c r="D27" s="122" t="s">
        <v>39</v>
      </c>
      <c r="E27" s="111"/>
      <c r="F27" s="111"/>
      <c r="G27" s="111"/>
      <c r="H27" s="111"/>
      <c r="I27" s="111"/>
      <c r="J27" s="123">
        <f>ROUND(J82,2)</f>
        <v>0</v>
      </c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14.45" customHeight="1">
      <c r="B29" s="110"/>
      <c r="C29" s="111"/>
      <c r="D29" s="111"/>
      <c r="E29" s="111"/>
      <c r="F29" s="124" t="s">
        <v>41</v>
      </c>
      <c r="G29" s="111"/>
      <c r="H29" s="111"/>
      <c r="I29" s="124" t="s">
        <v>40</v>
      </c>
      <c r="J29" s="124" t="s">
        <v>42</v>
      </c>
      <c r="K29" s="113"/>
    </row>
    <row r="30" spans="2:11" s="109" customFormat="1" ht="14.45" customHeight="1">
      <c r="B30" s="110"/>
      <c r="C30" s="111"/>
      <c r="D30" s="125" t="s">
        <v>43</v>
      </c>
      <c r="E30" s="125" t="s">
        <v>44</v>
      </c>
      <c r="F30" s="126">
        <f>ROUND(SUM(BE82:BE146), 2)</f>
        <v>0</v>
      </c>
      <c r="G30" s="111"/>
      <c r="H30" s="111"/>
      <c r="I30" s="127">
        <v>0.21</v>
      </c>
      <c r="J30" s="126">
        <f>ROUND(ROUND((SUM(BE82:BE146)), 2)*I30, 2)</f>
        <v>0</v>
      </c>
      <c r="K30" s="113"/>
    </row>
    <row r="31" spans="2:11" s="109" customFormat="1" ht="14.45" customHeight="1">
      <c r="B31" s="110"/>
      <c r="C31" s="111"/>
      <c r="D31" s="111"/>
      <c r="E31" s="125" t="s">
        <v>45</v>
      </c>
      <c r="F31" s="126">
        <f>ROUND(SUM(BF82:BF146), 2)</f>
        <v>0</v>
      </c>
      <c r="G31" s="111"/>
      <c r="H31" s="111"/>
      <c r="I31" s="127">
        <v>0.15</v>
      </c>
      <c r="J31" s="126">
        <f>ROUND(ROUND((SUM(BF82:BF146)), 2)*I31, 2)</f>
        <v>0</v>
      </c>
      <c r="K31" s="113"/>
    </row>
    <row r="32" spans="2:11" s="109" customFormat="1" ht="14.45" hidden="1" customHeight="1">
      <c r="B32" s="110"/>
      <c r="C32" s="111"/>
      <c r="D32" s="111"/>
      <c r="E32" s="125" t="s">
        <v>46</v>
      </c>
      <c r="F32" s="126">
        <f>ROUND(SUM(BG82:BG146), 2)</f>
        <v>0</v>
      </c>
      <c r="G32" s="111"/>
      <c r="H32" s="111"/>
      <c r="I32" s="127">
        <v>0.21</v>
      </c>
      <c r="J32" s="126">
        <v>0</v>
      </c>
      <c r="K32" s="113"/>
    </row>
    <row r="33" spans="2:11" s="109" customFormat="1" ht="14.45" hidden="1" customHeight="1">
      <c r="B33" s="110"/>
      <c r="C33" s="111"/>
      <c r="D33" s="111"/>
      <c r="E33" s="125" t="s">
        <v>47</v>
      </c>
      <c r="F33" s="126">
        <f>ROUND(SUM(BH82:BH146), 2)</f>
        <v>0</v>
      </c>
      <c r="G33" s="111"/>
      <c r="H33" s="111"/>
      <c r="I33" s="127">
        <v>0.15</v>
      </c>
      <c r="J33" s="126"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48</v>
      </c>
      <c r="F34" s="126">
        <f>ROUND(SUM(BI82:BI146), 2)</f>
        <v>0</v>
      </c>
      <c r="G34" s="111"/>
      <c r="H34" s="111"/>
      <c r="I34" s="127">
        <v>0</v>
      </c>
      <c r="J34" s="126">
        <v>0</v>
      </c>
      <c r="K34" s="113"/>
    </row>
    <row r="35" spans="2:11" s="109" customFormat="1" ht="6.95" customHeight="1">
      <c r="B35" s="110"/>
      <c r="C35" s="111"/>
      <c r="D35" s="111"/>
      <c r="E35" s="111"/>
      <c r="F35" s="111"/>
      <c r="G35" s="111"/>
      <c r="H35" s="111"/>
      <c r="I35" s="111"/>
      <c r="J35" s="111"/>
      <c r="K35" s="113"/>
    </row>
    <row r="36" spans="2:11" s="109" customFormat="1" ht="25.35" customHeight="1">
      <c r="B36" s="110"/>
      <c r="C36" s="128"/>
      <c r="D36" s="129" t="s">
        <v>49</v>
      </c>
      <c r="E36" s="130"/>
      <c r="F36" s="130"/>
      <c r="G36" s="131" t="s">
        <v>50</v>
      </c>
      <c r="H36" s="132" t="s">
        <v>51</v>
      </c>
      <c r="I36" s="130"/>
      <c r="J36" s="133">
        <f>SUM(J27:J34)</f>
        <v>0</v>
      </c>
      <c r="K36" s="134"/>
    </row>
    <row r="37" spans="2:11" s="109" customFormat="1" ht="14.45" customHeight="1">
      <c r="B37" s="135"/>
      <c r="C37" s="136"/>
      <c r="D37" s="136"/>
      <c r="E37" s="136"/>
      <c r="F37" s="136"/>
      <c r="G37" s="136"/>
      <c r="H37" s="136"/>
      <c r="I37" s="136"/>
      <c r="J37" s="136"/>
      <c r="K37" s="137"/>
    </row>
    <row r="41" spans="2:11" s="109" customFormat="1" ht="6.95" customHeight="1">
      <c r="B41" s="138"/>
      <c r="C41" s="139"/>
      <c r="D41" s="139"/>
      <c r="E41" s="139"/>
      <c r="F41" s="139"/>
      <c r="G41" s="139"/>
      <c r="H41" s="139"/>
      <c r="I41" s="139"/>
      <c r="J41" s="139"/>
      <c r="K41" s="140"/>
    </row>
    <row r="42" spans="2:11" s="109" customFormat="1" ht="36.950000000000003" customHeight="1">
      <c r="B42" s="110"/>
      <c r="C42" s="105" t="s">
        <v>144</v>
      </c>
      <c r="D42" s="111"/>
      <c r="E42" s="111"/>
      <c r="F42" s="111"/>
      <c r="G42" s="111"/>
      <c r="H42" s="111"/>
      <c r="I42" s="111"/>
      <c r="J42" s="111"/>
      <c r="K42" s="113"/>
    </row>
    <row r="43" spans="2:11" s="109" customFormat="1" ht="6.95" customHeight="1">
      <c r="B43" s="110"/>
      <c r="C43" s="111"/>
      <c r="D43" s="111"/>
      <c r="E43" s="111"/>
      <c r="F43" s="111"/>
      <c r="G43" s="111"/>
      <c r="H43" s="111"/>
      <c r="I43" s="111"/>
      <c r="J43" s="111"/>
      <c r="K43" s="113"/>
    </row>
    <row r="44" spans="2:11" s="109" customFormat="1" ht="14.45" customHeight="1">
      <c r="B44" s="110"/>
      <c r="C44" s="108" t="s">
        <v>19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16.5" customHeight="1">
      <c r="B45" s="110"/>
      <c r="C45" s="111"/>
      <c r="D45" s="111"/>
      <c r="E45" s="364" t="str">
        <f>E7</f>
        <v>Kosmonosy, obnova vodovodu a kanalizace - 2020 - etapa 1, část B</v>
      </c>
      <c r="F45" s="370"/>
      <c r="G45" s="370"/>
      <c r="H45" s="370"/>
      <c r="I45" s="111"/>
      <c r="J45" s="111"/>
      <c r="K45" s="113"/>
    </row>
    <row r="46" spans="2:11" s="109" customFormat="1" ht="14.45" customHeight="1">
      <c r="B46" s="110"/>
      <c r="C46" s="108" t="s">
        <v>140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7.25" customHeight="1">
      <c r="B47" s="110"/>
      <c r="C47" s="111"/>
      <c r="D47" s="111"/>
      <c r="E47" s="366" t="str">
        <f>E9</f>
        <v>06 - Vedlejší a ostaní náklady</v>
      </c>
      <c r="F47" s="365"/>
      <c r="G47" s="365"/>
      <c r="H47" s="365"/>
      <c r="I47" s="111"/>
      <c r="J47" s="111"/>
      <c r="K47" s="113"/>
    </row>
    <row r="48" spans="2:11" s="109" customFormat="1" ht="6.95" customHeight="1">
      <c r="B48" s="110"/>
      <c r="C48" s="111"/>
      <c r="D48" s="111"/>
      <c r="E48" s="111"/>
      <c r="F48" s="111"/>
      <c r="G48" s="111"/>
      <c r="H48" s="111"/>
      <c r="I48" s="111"/>
      <c r="J48" s="111"/>
      <c r="K48" s="113"/>
    </row>
    <row r="49" spans="2:47" s="109" customFormat="1" ht="18" customHeight="1">
      <c r="B49" s="110"/>
      <c r="C49" s="108" t="s">
        <v>24</v>
      </c>
      <c r="D49" s="111"/>
      <c r="E49" s="111"/>
      <c r="F49" s="114" t="str">
        <f>F12</f>
        <v>Kosmonosy</v>
      </c>
      <c r="G49" s="111"/>
      <c r="H49" s="111"/>
      <c r="I49" s="108" t="s">
        <v>26</v>
      </c>
      <c r="J49" s="115" t="str">
        <f>IF(J12="","",J12)</f>
        <v>18. 12. 2018</v>
      </c>
      <c r="K49" s="113"/>
    </row>
    <row r="50" spans="2:47" s="109" customFormat="1" ht="6.95" customHeight="1">
      <c r="B50" s="110"/>
      <c r="C50" s="111"/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5">
      <c r="B51" s="110"/>
      <c r="C51" s="108" t="s">
        <v>28</v>
      </c>
      <c r="D51" s="111"/>
      <c r="E51" s="111"/>
      <c r="F51" s="114" t="str">
        <f>E15</f>
        <v>Vodovody a kanalizace Mladá Boleslav, a.s.</v>
      </c>
      <c r="G51" s="111"/>
      <c r="H51" s="111"/>
      <c r="I51" s="108" t="s">
        <v>34</v>
      </c>
      <c r="J51" s="340" t="str">
        <f>E21</f>
        <v>Šindlar s.r.o., Na Brně 372/2a, Hradec Králové 6</v>
      </c>
      <c r="K51" s="113"/>
    </row>
    <row r="52" spans="2:47" s="109" customFormat="1" ht="14.45" customHeight="1">
      <c r="B52" s="110"/>
      <c r="C52" s="108" t="s">
        <v>32</v>
      </c>
      <c r="D52" s="111"/>
      <c r="E52" s="111"/>
      <c r="F52" s="114" t="str">
        <f>IF(E18="","",E18)</f>
        <v/>
      </c>
      <c r="G52" s="111"/>
      <c r="H52" s="111"/>
      <c r="I52" s="111"/>
      <c r="J52" s="367"/>
      <c r="K52" s="113"/>
    </row>
    <row r="53" spans="2:47" s="109" customFormat="1" ht="10.35" customHeight="1">
      <c r="B53" s="110"/>
      <c r="C53" s="111"/>
      <c r="D53" s="111"/>
      <c r="E53" s="111"/>
      <c r="F53" s="111"/>
      <c r="G53" s="111"/>
      <c r="H53" s="111"/>
      <c r="I53" s="111"/>
      <c r="J53" s="111"/>
      <c r="K53" s="113"/>
    </row>
    <row r="54" spans="2:47" s="109" customFormat="1" ht="29.25" customHeight="1">
      <c r="B54" s="110"/>
      <c r="C54" s="141" t="s">
        <v>145</v>
      </c>
      <c r="D54" s="128"/>
      <c r="E54" s="128"/>
      <c r="F54" s="128"/>
      <c r="G54" s="128"/>
      <c r="H54" s="128"/>
      <c r="I54" s="128"/>
      <c r="J54" s="142" t="s">
        <v>146</v>
      </c>
      <c r="K54" s="143"/>
    </row>
    <row r="55" spans="2:47" s="109" customFormat="1" ht="10.35" customHeight="1">
      <c r="B55" s="110"/>
      <c r="C55" s="111"/>
      <c r="D55" s="111"/>
      <c r="E55" s="111"/>
      <c r="F55" s="111"/>
      <c r="G55" s="111"/>
      <c r="H55" s="111"/>
      <c r="I55" s="111"/>
      <c r="J55" s="111"/>
      <c r="K55" s="113"/>
    </row>
    <row r="56" spans="2:47" s="109" customFormat="1" ht="29.25" customHeight="1">
      <c r="B56" s="110"/>
      <c r="C56" s="144" t="s">
        <v>147</v>
      </c>
      <c r="D56" s="111"/>
      <c r="E56" s="111"/>
      <c r="F56" s="111"/>
      <c r="G56" s="111"/>
      <c r="H56" s="111"/>
      <c r="I56" s="111"/>
      <c r="J56" s="123">
        <f>J82</f>
        <v>0</v>
      </c>
      <c r="K56" s="113"/>
      <c r="AU56" s="99" t="s">
        <v>148</v>
      </c>
    </row>
    <row r="57" spans="2:47" s="151" customFormat="1" ht="24.95" customHeight="1">
      <c r="B57" s="145"/>
      <c r="C57" s="146"/>
      <c r="D57" s="147" t="s">
        <v>2351</v>
      </c>
      <c r="E57" s="148"/>
      <c r="F57" s="148"/>
      <c r="G57" s="148"/>
      <c r="H57" s="148"/>
      <c r="I57" s="148"/>
      <c r="J57" s="149">
        <f>J83</f>
        <v>0</v>
      </c>
      <c r="K57" s="150"/>
    </row>
    <row r="58" spans="2:47" s="158" customFormat="1" ht="19.899999999999999" customHeight="1">
      <c r="B58" s="152"/>
      <c r="C58" s="153"/>
      <c r="D58" s="154" t="s">
        <v>2352</v>
      </c>
      <c r="E58" s="155"/>
      <c r="F58" s="155"/>
      <c r="G58" s="155"/>
      <c r="H58" s="155"/>
      <c r="I58" s="155"/>
      <c r="J58" s="156">
        <f>J84</f>
        <v>0</v>
      </c>
      <c r="K58" s="157"/>
    </row>
    <row r="59" spans="2:47" s="151" customFormat="1" ht="24.95" customHeight="1">
      <c r="B59" s="145"/>
      <c r="C59" s="146"/>
      <c r="D59" s="147" t="s">
        <v>2353</v>
      </c>
      <c r="E59" s="148"/>
      <c r="F59" s="148"/>
      <c r="G59" s="148"/>
      <c r="H59" s="148"/>
      <c r="I59" s="148"/>
      <c r="J59" s="149">
        <f>J93</f>
        <v>0</v>
      </c>
      <c r="K59" s="150"/>
    </row>
    <row r="60" spans="2:47" s="158" customFormat="1" ht="19.899999999999999" customHeight="1">
      <c r="B60" s="152"/>
      <c r="C60" s="153"/>
      <c r="D60" s="154" t="s">
        <v>2354</v>
      </c>
      <c r="E60" s="155"/>
      <c r="F60" s="155"/>
      <c r="G60" s="155"/>
      <c r="H60" s="155"/>
      <c r="I60" s="155"/>
      <c r="J60" s="156">
        <f>J94</f>
        <v>0</v>
      </c>
      <c r="K60" s="157"/>
    </row>
    <row r="61" spans="2:47" s="158" customFormat="1" ht="19.899999999999999" customHeight="1">
      <c r="B61" s="152"/>
      <c r="C61" s="153"/>
      <c r="D61" s="154" t="s">
        <v>2355</v>
      </c>
      <c r="E61" s="155"/>
      <c r="F61" s="155"/>
      <c r="G61" s="155"/>
      <c r="H61" s="155"/>
      <c r="I61" s="155"/>
      <c r="J61" s="156">
        <f>J115</f>
        <v>0</v>
      </c>
      <c r="K61" s="157"/>
    </row>
    <row r="62" spans="2:47" s="158" customFormat="1" ht="19.899999999999999" customHeight="1">
      <c r="B62" s="152"/>
      <c r="C62" s="153"/>
      <c r="D62" s="154" t="s">
        <v>2356</v>
      </c>
      <c r="E62" s="155"/>
      <c r="F62" s="155"/>
      <c r="G62" s="155"/>
      <c r="H62" s="155"/>
      <c r="I62" s="155"/>
      <c r="J62" s="156">
        <f>J142</f>
        <v>0</v>
      </c>
      <c r="K62" s="157"/>
    </row>
    <row r="63" spans="2:47" s="109" customFormat="1" ht="21.75" customHeight="1">
      <c r="B63" s="110"/>
      <c r="C63" s="111"/>
      <c r="D63" s="111"/>
      <c r="E63" s="111"/>
      <c r="F63" s="111"/>
      <c r="G63" s="111"/>
      <c r="H63" s="111"/>
      <c r="I63" s="111"/>
      <c r="J63" s="111"/>
      <c r="K63" s="113"/>
    </row>
    <row r="64" spans="2:47" s="109" customFormat="1" ht="6.95" customHeight="1">
      <c r="B64" s="135"/>
      <c r="C64" s="136"/>
      <c r="D64" s="136"/>
      <c r="E64" s="136"/>
      <c r="F64" s="136"/>
      <c r="G64" s="136"/>
      <c r="H64" s="136"/>
      <c r="I64" s="136"/>
      <c r="J64" s="136"/>
      <c r="K64" s="137"/>
    </row>
    <row r="68" spans="2:12" s="109" customFormat="1" ht="6.95" customHeight="1"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10"/>
    </row>
    <row r="69" spans="2:12" s="109" customFormat="1" ht="36.950000000000003" customHeight="1">
      <c r="B69" s="110"/>
      <c r="C69" s="159" t="s">
        <v>159</v>
      </c>
      <c r="L69" s="110"/>
    </row>
    <row r="70" spans="2:12" s="109" customFormat="1" ht="6.95" customHeight="1">
      <c r="B70" s="110"/>
      <c r="L70" s="110"/>
    </row>
    <row r="71" spans="2:12" s="109" customFormat="1" ht="14.45" customHeight="1">
      <c r="B71" s="110"/>
      <c r="C71" s="160" t="s">
        <v>19</v>
      </c>
      <c r="L71" s="110"/>
    </row>
    <row r="72" spans="2:12" s="109" customFormat="1" ht="16.5" customHeight="1">
      <c r="B72" s="110"/>
      <c r="E72" s="368" t="str">
        <f>E7</f>
        <v>Kosmonosy, obnova vodovodu a kanalizace - 2020 - etapa 1, část B</v>
      </c>
      <c r="F72" s="369"/>
      <c r="G72" s="369"/>
      <c r="H72" s="369"/>
      <c r="L72" s="110"/>
    </row>
    <row r="73" spans="2:12" s="109" customFormat="1" ht="14.45" customHeight="1">
      <c r="B73" s="110"/>
      <c r="C73" s="160" t="s">
        <v>140</v>
      </c>
      <c r="L73" s="110"/>
    </row>
    <row r="74" spans="2:12" s="109" customFormat="1" ht="17.25" customHeight="1">
      <c r="B74" s="110"/>
      <c r="E74" s="348" t="str">
        <f>E9</f>
        <v>06 - Vedlejší a ostaní náklady</v>
      </c>
      <c r="F74" s="362"/>
      <c r="G74" s="362"/>
      <c r="H74" s="362"/>
      <c r="L74" s="110"/>
    </row>
    <row r="75" spans="2:12" s="109" customFormat="1" ht="6.95" customHeight="1">
      <c r="B75" s="110"/>
      <c r="L75" s="110"/>
    </row>
    <row r="76" spans="2:12" s="109" customFormat="1" ht="18" customHeight="1">
      <c r="B76" s="110"/>
      <c r="C76" s="160" t="s">
        <v>24</v>
      </c>
      <c r="F76" s="162" t="str">
        <f>F12</f>
        <v>Kosmonosy</v>
      </c>
      <c r="I76" s="160" t="s">
        <v>26</v>
      </c>
      <c r="J76" s="163" t="str">
        <f>IF(J12="","",J12)</f>
        <v>18. 12. 2018</v>
      </c>
      <c r="L76" s="110"/>
    </row>
    <row r="77" spans="2:12" s="109" customFormat="1" ht="6.95" customHeight="1">
      <c r="B77" s="110"/>
      <c r="L77" s="110"/>
    </row>
    <row r="78" spans="2:12" s="109" customFormat="1" ht="15">
      <c r="B78" s="110"/>
      <c r="C78" s="160" t="s">
        <v>28</v>
      </c>
      <c r="F78" s="162" t="str">
        <f>E15</f>
        <v>Vodovody a kanalizace Mladá Boleslav, a.s.</v>
      </c>
      <c r="I78" s="160" t="s">
        <v>34</v>
      </c>
      <c r="J78" s="162" t="str">
        <f>E21</f>
        <v>Šindlar s.r.o., Na Brně 372/2a, Hradec Králové 6</v>
      </c>
      <c r="L78" s="110"/>
    </row>
    <row r="79" spans="2:12" s="109" customFormat="1" ht="14.45" customHeight="1">
      <c r="B79" s="110"/>
      <c r="C79" s="160" t="s">
        <v>32</v>
      </c>
      <c r="F79" s="162" t="str">
        <f>IF(E18="","",E18)</f>
        <v/>
      </c>
      <c r="L79" s="110"/>
    </row>
    <row r="80" spans="2:12" s="109" customFormat="1" ht="10.35" customHeight="1">
      <c r="B80" s="110"/>
      <c r="L80" s="110"/>
    </row>
    <row r="81" spans="2:65" s="171" customFormat="1" ht="29.25" customHeight="1">
      <c r="B81" s="164"/>
      <c r="C81" s="165" t="s">
        <v>160</v>
      </c>
      <c r="D81" s="166" t="s">
        <v>58</v>
      </c>
      <c r="E81" s="166" t="s">
        <v>54</v>
      </c>
      <c r="F81" s="166" t="s">
        <v>161</v>
      </c>
      <c r="G81" s="166" t="s">
        <v>162</v>
      </c>
      <c r="H81" s="166" t="s">
        <v>163</v>
      </c>
      <c r="I81" s="166" t="s">
        <v>164</v>
      </c>
      <c r="J81" s="166" t="s">
        <v>146</v>
      </c>
      <c r="K81" s="167" t="s">
        <v>165</v>
      </c>
      <c r="L81" s="164"/>
      <c r="M81" s="168" t="s">
        <v>166</v>
      </c>
      <c r="N81" s="169" t="s">
        <v>43</v>
      </c>
      <c r="O81" s="169" t="s">
        <v>167</v>
      </c>
      <c r="P81" s="169" t="s">
        <v>168</v>
      </c>
      <c r="Q81" s="169" t="s">
        <v>169</v>
      </c>
      <c r="R81" s="169" t="s">
        <v>170</v>
      </c>
      <c r="S81" s="169" t="s">
        <v>171</v>
      </c>
      <c r="T81" s="170" t="s">
        <v>172</v>
      </c>
    </row>
    <row r="82" spans="2:65" s="109" customFormat="1" ht="29.25" customHeight="1">
      <c r="B82" s="110"/>
      <c r="C82" s="172" t="s">
        <v>147</v>
      </c>
      <c r="J82" s="173">
        <f>BK82</f>
        <v>0</v>
      </c>
      <c r="L82" s="110"/>
      <c r="M82" s="174"/>
      <c r="N82" s="120"/>
      <c r="O82" s="120"/>
      <c r="P82" s="175">
        <f>P83+P93</f>
        <v>0</v>
      </c>
      <c r="Q82" s="120"/>
      <c r="R82" s="175">
        <f>R83+R93</f>
        <v>0</v>
      </c>
      <c r="S82" s="120"/>
      <c r="T82" s="176">
        <f>T83+T93</f>
        <v>0</v>
      </c>
      <c r="AT82" s="99" t="s">
        <v>72</v>
      </c>
      <c r="AU82" s="99" t="s">
        <v>148</v>
      </c>
      <c r="BK82" s="177">
        <f>BK83+BK93</f>
        <v>0</v>
      </c>
    </row>
    <row r="83" spans="2:65" s="179" customFormat="1" ht="37.35" customHeight="1">
      <c r="B83" s="178"/>
      <c r="D83" s="180" t="s">
        <v>72</v>
      </c>
      <c r="E83" s="181" t="s">
        <v>2357</v>
      </c>
      <c r="F83" s="181" t="s">
        <v>2358</v>
      </c>
      <c r="J83" s="182">
        <f>BK83</f>
        <v>0</v>
      </c>
      <c r="L83" s="178"/>
      <c r="M83" s="183"/>
      <c r="N83" s="184"/>
      <c r="O83" s="184"/>
      <c r="P83" s="185">
        <f>P84</f>
        <v>0</v>
      </c>
      <c r="Q83" s="184"/>
      <c r="R83" s="185">
        <f>R84</f>
        <v>0</v>
      </c>
      <c r="S83" s="184"/>
      <c r="T83" s="186">
        <f>T84</f>
        <v>0</v>
      </c>
      <c r="AR83" s="180" t="s">
        <v>113</v>
      </c>
      <c r="AT83" s="187" t="s">
        <v>72</v>
      </c>
      <c r="AU83" s="187" t="s">
        <v>73</v>
      </c>
      <c r="AY83" s="180" t="s">
        <v>175</v>
      </c>
      <c r="BK83" s="188">
        <f>BK84</f>
        <v>0</v>
      </c>
    </row>
    <row r="84" spans="2:65" s="179" customFormat="1" ht="19.899999999999999" customHeight="1">
      <c r="B84" s="178"/>
      <c r="D84" s="180" t="s">
        <v>72</v>
      </c>
      <c r="E84" s="189" t="s">
        <v>2359</v>
      </c>
      <c r="F84" s="189" t="s">
        <v>727</v>
      </c>
      <c r="J84" s="190">
        <f>BK84</f>
        <v>0</v>
      </c>
      <c r="L84" s="178"/>
      <c r="M84" s="183"/>
      <c r="N84" s="184"/>
      <c r="O84" s="184"/>
      <c r="P84" s="185">
        <f>SUM(P85:P92)</f>
        <v>0</v>
      </c>
      <c r="Q84" s="184"/>
      <c r="R84" s="185">
        <f>SUM(R85:R92)</f>
        <v>0</v>
      </c>
      <c r="S84" s="184"/>
      <c r="T84" s="186">
        <f>SUM(T85:T92)</f>
        <v>0</v>
      </c>
      <c r="AR84" s="180" t="s">
        <v>113</v>
      </c>
      <c r="AT84" s="187" t="s">
        <v>72</v>
      </c>
      <c r="AU84" s="187" t="s">
        <v>77</v>
      </c>
      <c r="AY84" s="180" t="s">
        <v>175</v>
      </c>
      <c r="BK84" s="188">
        <f>SUM(BK85:BK92)</f>
        <v>0</v>
      </c>
    </row>
    <row r="85" spans="2:65" s="109" customFormat="1" ht="38.25" customHeight="1">
      <c r="B85" s="110"/>
      <c r="C85" s="191" t="s">
        <v>77</v>
      </c>
      <c r="D85" s="191" t="s">
        <v>177</v>
      </c>
      <c r="E85" s="192" t="s">
        <v>2360</v>
      </c>
      <c r="F85" s="193" t="s">
        <v>2361</v>
      </c>
      <c r="G85" s="194" t="s">
        <v>2362</v>
      </c>
      <c r="H85" s="195">
        <v>11</v>
      </c>
      <c r="I85" s="9"/>
      <c r="J85" s="196">
        <f>ROUND(I85*H85,2)</f>
        <v>0</v>
      </c>
      <c r="K85" s="193" t="s">
        <v>5</v>
      </c>
      <c r="L85" s="110"/>
      <c r="M85" s="197" t="s">
        <v>5</v>
      </c>
      <c r="N85" s="198" t="s">
        <v>44</v>
      </c>
      <c r="O85" s="111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99" t="s">
        <v>2363</v>
      </c>
      <c r="AT85" s="99" t="s">
        <v>177</v>
      </c>
      <c r="AU85" s="99" t="s">
        <v>81</v>
      </c>
      <c r="AY85" s="99" t="s">
        <v>175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99" t="s">
        <v>77</v>
      </c>
      <c r="BK85" s="201">
        <f>ROUND(I85*H85,2)</f>
        <v>0</v>
      </c>
      <c r="BL85" s="99" t="s">
        <v>2363</v>
      </c>
      <c r="BM85" s="99" t="s">
        <v>2364</v>
      </c>
    </row>
    <row r="86" spans="2:65" s="207" customFormat="1">
      <c r="B86" s="206"/>
      <c r="D86" s="202" t="s">
        <v>185</v>
      </c>
      <c r="E86" s="208" t="s">
        <v>5</v>
      </c>
      <c r="F86" s="209" t="s">
        <v>2365</v>
      </c>
      <c r="H86" s="208" t="s">
        <v>5</v>
      </c>
      <c r="I86" s="10"/>
      <c r="L86" s="206"/>
      <c r="M86" s="210"/>
      <c r="N86" s="211"/>
      <c r="O86" s="211"/>
      <c r="P86" s="211"/>
      <c r="Q86" s="211"/>
      <c r="R86" s="211"/>
      <c r="S86" s="211"/>
      <c r="T86" s="212"/>
      <c r="AT86" s="208" t="s">
        <v>185</v>
      </c>
      <c r="AU86" s="208" t="s">
        <v>81</v>
      </c>
      <c r="AV86" s="207" t="s">
        <v>77</v>
      </c>
      <c r="AW86" s="207" t="s">
        <v>36</v>
      </c>
      <c r="AX86" s="207" t="s">
        <v>73</v>
      </c>
      <c r="AY86" s="208" t="s">
        <v>175</v>
      </c>
    </row>
    <row r="87" spans="2:65" s="207" customFormat="1" ht="27">
      <c r="B87" s="206"/>
      <c r="D87" s="202" t="s">
        <v>185</v>
      </c>
      <c r="E87" s="208" t="s">
        <v>5</v>
      </c>
      <c r="F87" s="209" t="s">
        <v>2366</v>
      </c>
      <c r="H87" s="208" t="s">
        <v>5</v>
      </c>
      <c r="I87" s="10"/>
      <c r="L87" s="206"/>
      <c r="M87" s="210"/>
      <c r="N87" s="211"/>
      <c r="O87" s="211"/>
      <c r="P87" s="211"/>
      <c r="Q87" s="211"/>
      <c r="R87" s="211"/>
      <c r="S87" s="211"/>
      <c r="T87" s="212"/>
      <c r="AT87" s="208" t="s">
        <v>185</v>
      </c>
      <c r="AU87" s="208" t="s">
        <v>81</v>
      </c>
      <c r="AV87" s="207" t="s">
        <v>77</v>
      </c>
      <c r="AW87" s="207" t="s">
        <v>36</v>
      </c>
      <c r="AX87" s="207" t="s">
        <v>73</v>
      </c>
      <c r="AY87" s="208" t="s">
        <v>175</v>
      </c>
    </row>
    <row r="88" spans="2:65" s="214" customFormat="1">
      <c r="B88" s="213"/>
      <c r="D88" s="202" t="s">
        <v>185</v>
      </c>
      <c r="E88" s="215" t="s">
        <v>5</v>
      </c>
      <c r="F88" s="216" t="s">
        <v>247</v>
      </c>
      <c r="H88" s="217">
        <v>11</v>
      </c>
      <c r="I88" s="11"/>
      <c r="L88" s="213"/>
      <c r="M88" s="218"/>
      <c r="N88" s="219"/>
      <c r="O88" s="219"/>
      <c r="P88" s="219"/>
      <c r="Q88" s="219"/>
      <c r="R88" s="219"/>
      <c r="S88" s="219"/>
      <c r="T88" s="220"/>
      <c r="AT88" s="215" t="s">
        <v>185</v>
      </c>
      <c r="AU88" s="215" t="s">
        <v>81</v>
      </c>
      <c r="AV88" s="214" t="s">
        <v>81</v>
      </c>
      <c r="AW88" s="214" t="s">
        <v>36</v>
      </c>
      <c r="AX88" s="214" t="s">
        <v>77</v>
      </c>
      <c r="AY88" s="215" t="s">
        <v>175</v>
      </c>
    </row>
    <row r="89" spans="2:65" s="109" customFormat="1" ht="16.5" customHeight="1">
      <c r="B89" s="110"/>
      <c r="C89" s="191" t="s">
        <v>81</v>
      </c>
      <c r="D89" s="191" t="s">
        <v>177</v>
      </c>
      <c r="E89" s="192" t="s">
        <v>2367</v>
      </c>
      <c r="F89" s="193" t="s">
        <v>2368</v>
      </c>
      <c r="G89" s="194" t="s">
        <v>2362</v>
      </c>
      <c r="H89" s="195">
        <v>1</v>
      </c>
      <c r="I89" s="9"/>
      <c r="J89" s="196">
        <f>ROUND(I89*H89,2)</f>
        <v>0</v>
      </c>
      <c r="K89" s="193" t="s">
        <v>5</v>
      </c>
      <c r="L89" s="110"/>
      <c r="M89" s="197" t="s">
        <v>5</v>
      </c>
      <c r="N89" s="198" t="s">
        <v>44</v>
      </c>
      <c r="O89" s="111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99" t="s">
        <v>2363</v>
      </c>
      <c r="AT89" s="99" t="s">
        <v>177</v>
      </c>
      <c r="AU89" s="99" t="s">
        <v>81</v>
      </c>
      <c r="AY89" s="99" t="s">
        <v>175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99" t="s">
        <v>77</v>
      </c>
      <c r="BK89" s="201">
        <f>ROUND(I89*H89,2)</f>
        <v>0</v>
      </c>
      <c r="BL89" s="99" t="s">
        <v>2363</v>
      </c>
      <c r="BM89" s="99" t="s">
        <v>2369</v>
      </c>
    </row>
    <row r="90" spans="2:65" s="207" customFormat="1">
      <c r="B90" s="206"/>
      <c r="D90" s="202" t="s">
        <v>185</v>
      </c>
      <c r="E90" s="208" t="s">
        <v>5</v>
      </c>
      <c r="F90" s="209" t="s">
        <v>2370</v>
      </c>
      <c r="H90" s="208" t="s">
        <v>5</v>
      </c>
      <c r="I90" s="10"/>
      <c r="L90" s="206"/>
      <c r="M90" s="210"/>
      <c r="N90" s="211"/>
      <c r="O90" s="211"/>
      <c r="P90" s="211"/>
      <c r="Q90" s="211"/>
      <c r="R90" s="211"/>
      <c r="S90" s="211"/>
      <c r="T90" s="212"/>
      <c r="AT90" s="208" t="s">
        <v>185</v>
      </c>
      <c r="AU90" s="208" t="s">
        <v>81</v>
      </c>
      <c r="AV90" s="207" t="s">
        <v>77</v>
      </c>
      <c r="AW90" s="207" t="s">
        <v>36</v>
      </c>
      <c r="AX90" s="207" t="s">
        <v>73</v>
      </c>
      <c r="AY90" s="208" t="s">
        <v>175</v>
      </c>
    </row>
    <row r="91" spans="2:65" s="207" customFormat="1">
      <c r="B91" s="206"/>
      <c r="D91" s="202" t="s">
        <v>185</v>
      </c>
      <c r="E91" s="208" t="s">
        <v>5</v>
      </c>
      <c r="F91" s="209" t="s">
        <v>2371</v>
      </c>
      <c r="H91" s="208" t="s">
        <v>5</v>
      </c>
      <c r="I91" s="10"/>
      <c r="L91" s="206"/>
      <c r="M91" s="210"/>
      <c r="N91" s="211"/>
      <c r="O91" s="211"/>
      <c r="P91" s="211"/>
      <c r="Q91" s="211"/>
      <c r="R91" s="211"/>
      <c r="S91" s="211"/>
      <c r="T91" s="212"/>
      <c r="AT91" s="208" t="s">
        <v>185</v>
      </c>
      <c r="AU91" s="208" t="s">
        <v>81</v>
      </c>
      <c r="AV91" s="207" t="s">
        <v>77</v>
      </c>
      <c r="AW91" s="207" t="s">
        <v>36</v>
      </c>
      <c r="AX91" s="207" t="s">
        <v>73</v>
      </c>
      <c r="AY91" s="208" t="s">
        <v>175</v>
      </c>
    </row>
    <row r="92" spans="2:65" s="214" customFormat="1">
      <c r="B92" s="213"/>
      <c r="D92" s="202" t="s">
        <v>185</v>
      </c>
      <c r="E92" s="215" t="s">
        <v>5</v>
      </c>
      <c r="F92" s="216" t="s">
        <v>77</v>
      </c>
      <c r="H92" s="217">
        <v>1</v>
      </c>
      <c r="I92" s="11"/>
      <c r="L92" s="213"/>
      <c r="M92" s="218"/>
      <c r="N92" s="219"/>
      <c r="O92" s="219"/>
      <c r="P92" s="219"/>
      <c r="Q92" s="219"/>
      <c r="R92" s="219"/>
      <c r="S92" s="219"/>
      <c r="T92" s="220"/>
      <c r="AT92" s="215" t="s">
        <v>185</v>
      </c>
      <c r="AU92" s="215" t="s">
        <v>81</v>
      </c>
      <c r="AV92" s="214" t="s">
        <v>81</v>
      </c>
      <c r="AW92" s="214" t="s">
        <v>36</v>
      </c>
      <c r="AX92" s="214" t="s">
        <v>77</v>
      </c>
      <c r="AY92" s="215" t="s">
        <v>175</v>
      </c>
    </row>
    <row r="93" spans="2:65" s="179" customFormat="1" ht="37.35" customHeight="1">
      <c r="B93" s="178"/>
      <c r="D93" s="180" t="s">
        <v>72</v>
      </c>
      <c r="E93" s="181" t="s">
        <v>2372</v>
      </c>
      <c r="F93" s="181" t="s">
        <v>2373</v>
      </c>
      <c r="I93" s="8"/>
      <c r="J93" s="182">
        <f>BK93</f>
        <v>0</v>
      </c>
      <c r="L93" s="178"/>
      <c r="M93" s="183"/>
      <c r="N93" s="184"/>
      <c r="O93" s="184"/>
      <c r="P93" s="185">
        <f>P94+P115+P142</f>
        <v>0</v>
      </c>
      <c r="Q93" s="184"/>
      <c r="R93" s="185">
        <f>R94+R115+R142</f>
        <v>0</v>
      </c>
      <c r="S93" s="184"/>
      <c r="T93" s="186">
        <f>T94+T115+T142</f>
        <v>0</v>
      </c>
      <c r="AR93" s="180" t="s">
        <v>125</v>
      </c>
      <c r="AT93" s="187" t="s">
        <v>72</v>
      </c>
      <c r="AU93" s="187" t="s">
        <v>73</v>
      </c>
      <c r="AY93" s="180" t="s">
        <v>175</v>
      </c>
      <c r="BK93" s="188">
        <f>BK94+BK115+BK142</f>
        <v>0</v>
      </c>
    </row>
    <row r="94" spans="2:65" s="179" customFormat="1" ht="19.899999999999999" customHeight="1">
      <c r="B94" s="178"/>
      <c r="D94" s="180" t="s">
        <v>72</v>
      </c>
      <c r="E94" s="189" t="s">
        <v>2374</v>
      </c>
      <c r="F94" s="189" t="s">
        <v>2375</v>
      </c>
      <c r="I94" s="8"/>
      <c r="J94" s="190">
        <f>BK94</f>
        <v>0</v>
      </c>
      <c r="L94" s="178"/>
      <c r="M94" s="183"/>
      <c r="N94" s="184"/>
      <c r="O94" s="184"/>
      <c r="P94" s="185">
        <f>SUM(P95:P114)</f>
        <v>0</v>
      </c>
      <c r="Q94" s="184"/>
      <c r="R94" s="185">
        <f>SUM(R95:R114)</f>
        <v>0</v>
      </c>
      <c r="S94" s="184"/>
      <c r="T94" s="186">
        <f>SUM(T95:T114)</f>
        <v>0</v>
      </c>
      <c r="AR94" s="180" t="s">
        <v>125</v>
      </c>
      <c r="AT94" s="187" t="s">
        <v>72</v>
      </c>
      <c r="AU94" s="187" t="s">
        <v>77</v>
      </c>
      <c r="AY94" s="180" t="s">
        <v>175</v>
      </c>
      <c r="BK94" s="188">
        <f>SUM(BK95:BK114)</f>
        <v>0</v>
      </c>
    </row>
    <row r="95" spans="2:65" s="109" customFormat="1" ht="16.5" customHeight="1">
      <c r="B95" s="110"/>
      <c r="C95" s="191" t="s">
        <v>98</v>
      </c>
      <c r="D95" s="191" t="s">
        <v>177</v>
      </c>
      <c r="E95" s="192" t="s">
        <v>2376</v>
      </c>
      <c r="F95" s="193" t="s">
        <v>2377</v>
      </c>
      <c r="G95" s="194" t="s">
        <v>2362</v>
      </c>
      <c r="H95" s="195">
        <v>1</v>
      </c>
      <c r="I95" s="9"/>
      <c r="J95" s="196">
        <f>ROUND(I95*H95,2)</f>
        <v>0</v>
      </c>
      <c r="K95" s="193" t="s">
        <v>200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99" t="s">
        <v>2363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2363</v>
      </c>
      <c r="BM95" s="99" t="s">
        <v>2378</v>
      </c>
    </row>
    <row r="96" spans="2:65" s="109" customFormat="1" ht="16.5" customHeight="1">
      <c r="B96" s="110"/>
      <c r="C96" s="191" t="s">
        <v>113</v>
      </c>
      <c r="D96" s="191" t="s">
        <v>177</v>
      </c>
      <c r="E96" s="192" t="s">
        <v>2379</v>
      </c>
      <c r="F96" s="193" t="s">
        <v>2380</v>
      </c>
      <c r="G96" s="194" t="s">
        <v>2362</v>
      </c>
      <c r="H96" s="195">
        <v>1</v>
      </c>
      <c r="I96" s="9"/>
      <c r="J96" s="196">
        <f>ROUND(I96*H96,2)</f>
        <v>0</v>
      </c>
      <c r="K96" s="193" t="s">
        <v>200</v>
      </c>
      <c r="L96" s="110"/>
      <c r="M96" s="197" t="s">
        <v>5</v>
      </c>
      <c r="N96" s="198" t="s">
        <v>44</v>
      </c>
      <c r="O96" s="111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99" t="s">
        <v>2363</v>
      </c>
      <c r="AT96" s="99" t="s">
        <v>177</v>
      </c>
      <c r="AU96" s="99" t="s">
        <v>81</v>
      </c>
      <c r="AY96" s="99" t="s">
        <v>175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99" t="s">
        <v>77</v>
      </c>
      <c r="BK96" s="201">
        <f>ROUND(I96*H96,2)</f>
        <v>0</v>
      </c>
      <c r="BL96" s="99" t="s">
        <v>2363</v>
      </c>
      <c r="BM96" s="99" t="s">
        <v>2381</v>
      </c>
    </row>
    <row r="97" spans="2:65" s="109" customFormat="1" ht="16.5" customHeight="1">
      <c r="B97" s="110"/>
      <c r="C97" s="191" t="s">
        <v>125</v>
      </c>
      <c r="D97" s="191" t="s">
        <v>177</v>
      </c>
      <c r="E97" s="192" t="s">
        <v>2382</v>
      </c>
      <c r="F97" s="193" t="s">
        <v>2383</v>
      </c>
      <c r="G97" s="194" t="s">
        <v>730</v>
      </c>
      <c r="H97" s="195">
        <v>10</v>
      </c>
      <c r="I97" s="9"/>
      <c r="J97" s="196">
        <f>ROUND(I97*H97,2)</f>
        <v>0</v>
      </c>
      <c r="K97" s="193" t="s">
        <v>200</v>
      </c>
      <c r="L97" s="110"/>
      <c r="M97" s="197" t="s">
        <v>5</v>
      </c>
      <c r="N97" s="198" t="s">
        <v>44</v>
      </c>
      <c r="O97" s="111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99" t="s">
        <v>2363</v>
      </c>
      <c r="AT97" s="99" t="s">
        <v>177</v>
      </c>
      <c r="AU97" s="99" t="s">
        <v>81</v>
      </c>
      <c r="AY97" s="99" t="s">
        <v>175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99" t="s">
        <v>77</v>
      </c>
      <c r="BK97" s="201">
        <f>ROUND(I97*H97,2)</f>
        <v>0</v>
      </c>
      <c r="BL97" s="99" t="s">
        <v>2363</v>
      </c>
      <c r="BM97" s="99" t="s">
        <v>2384</v>
      </c>
    </row>
    <row r="98" spans="2:65" s="109" customFormat="1" ht="25.5" customHeight="1">
      <c r="B98" s="110"/>
      <c r="C98" s="191" t="s">
        <v>214</v>
      </c>
      <c r="D98" s="191" t="s">
        <v>177</v>
      </c>
      <c r="E98" s="192" t="s">
        <v>2385</v>
      </c>
      <c r="F98" s="193" t="s">
        <v>2386</v>
      </c>
      <c r="G98" s="194" t="s">
        <v>2362</v>
      </c>
      <c r="H98" s="195">
        <v>1</v>
      </c>
      <c r="I98" s="9"/>
      <c r="J98" s="196">
        <f>ROUND(I98*H98,2)</f>
        <v>0</v>
      </c>
      <c r="K98" s="193" t="s">
        <v>200</v>
      </c>
      <c r="L98" s="110"/>
      <c r="M98" s="197" t="s">
        <v>5</v>
      </c>
      <c r="N98" s="198" t="s">
        <v>44</v>
      </c>
      <c r="O98" s="111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99" t="s">
        <v>2363</v>
      </c>
      <c r="AT98" s="99" t="s">
        <v>177</v>
      </c>
      <c r="AU98" s="99" t="s">
        <v>81</v>
      </c>
      <c r="AY98" s="99" t="s">
        <v>175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99" t="s">
        <v>77</v>
      </c>
      <c r="BK98" s="201">
        <f>ROUND(I98*H98,2)</f>
        <v>0</v>
      </c>
      <c r="BL98" s="99" t="s">
        <v>2363</v>
      </c>
      <c r="BM98" s="99" t="s">
        <v>2387</v>
      </c>
    </row>
    <row r="99" spans="2:65" s="207" customFormat="1">
      <c r="B99" s="206"/>
      <c r="D99" s="202" t="s">
        <v>185</v>
      </c>
      <c r="E99" s="208" t="s">
        <v>5</v>
      </c>
      <c r="F99" s="209" t="s">
        <v>2388</v>
      </c>
      <c r="H99" s="208" t="s">
        <v>5</v>
      </c>
      <c r="I99" s="10"/>
      <c r="L99" s="206"/>
      <c r="M99" s="210"/>
      <c r="N99" s="211"/>
      <c r="O99" s="211"/>
      <c r="P99" s="211"/>
      <c r="Q99" s="211"/>
      <c r="R99" s="211"/>
      <c r="S99" s="211"/>
      <c r="T99" s="212"/>
      <c r="AT99" s="208" t="s">
        <v>185</v>
      </c>
      <c r="AU99" s="208" t="s">
        <v>81</v>
      </c>
      <c r="AV99" s="207" t="s">
        <v>77</v>
      </c>
      <c r="AW99" s="207" t="s">
        <v>36</v>
      </c>
      <c r="AX99" s="207" t="s">
        <v>73</v>
      </c>
      <c r="AY99" s="208" t="s">
        <v>175</v>
      </c>
    </row>
    <row r="100" spans="2:65" s="214" customFormat="1">
      <c r="B100" s="213"/>
      <c r="D100" s="202" t="s">
        <v>185</v>
      </c>
      <c r="E100" s="215" t="s">
        <v>5</v>
      </c>
      <c r="F100" s="216" t="s">
        <v>77</v>
      </c>
      <c r="H100" s="217">
        <v>1</v>
      </c>
      <c r="I100" s="11"/>
      <c r="L100" s="213"/>
      <c r="M100" s="218"/>
      <c r="N100" s="219"/>
      <c r="O100" s="219"/>
      <c r="P100" s="219"/>
      <c r="Q100" s="219"/>
      <c r="R100" s="219"/>
      <c r="S100" s="219"/>
      <c r="T100" s="220"/>
      <c r="AT100" s="215" t="s">
        <v>185</v>
      </c>
      <c r="AU100" s="215" t="s">
        <v>81</v>
      </c>
      <c r="AV100" s="214" t="s">
        <v>81</v>
      </c>
      <c r="AW100" s="214" t="s">
        <v>36</v>
      </c>
      <c r="AX100" s="214" t="s">
        <v>77</v>
      </c>
      <c r="AY100" s="215" t="s">
        <v>175</v>
      </c>
    </row>
    <row r="101" spans="2:65" s="109" customFormat="1" ht="16.5" customHeight="1">
      <c r="B101" s="110"/>
      <c r="C101" s="191" t="s">
        <v>219</v>
      </c>
      <c r="D101" s="191" t="s">
        <v>177</v>
      </c>
      <c r="E101" s="192" t="s">
        <v>2389</v>
      </c>
      <c r="F101" s="193" t="s">
        <v>2390</v>
      </c>
      <c r="G101" s="194" t="s">
        <v>2362</v>
      </c>
      <c r="H101" s="195">
        <v>1</v>
      </c>
      <c r="I101" s="9"/>
      <c r="J101" s="196">
        <f>ROUND(I101*H101,2)</f>
        <v>0</v>
      </c>
      <c r="K101" s="193" t="s">
        <v>5</v>
      </c>
      <c r="L101" s="110"/>
      <c r="M101" s="197" t="s">
        <v>5</v>
      </c>
      <c r="N101" s="198" t="s">
        <v>44</v>
      </c>
      <c r="O101" s="111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99" t="s">
        <v>2363</v>
      </c>
      <c r="AT101" s="99" t="s">
        <v>177</v>
      </c>
      <c r="AU101" s="99" t="s">
        <v>81</v>
      </c>
      <c r="AY101" s="99" t="s">
        <v>175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99" t="s">
        <v>77</v>
      </c>
      <c r="BK101" s="201">
        <f>ROUND(I101*H101,2)</f>
        <v>0</v>
      </c>
      <c r="BL101" s="99" t="s">
        <v>2363</v>
      </c>
      <c r="BM101" s="99" t="s">
        <v>2391</v>
      </c>
    </row>
    <row r="102" spans="2:65" s="207" customFormat="1">
      <c r="B102" s="206"/>
      <c r="D102" s="202" t="s">
        <v>185</v>
      </c>
      <c r="E102" s="208" t="s">
        <v>5</v>
      </c>
      <c r="F102" s="209" t="s">
        <v>2392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14" customFormat="1">
      <c r="B103" s="213"/>
      <c r="D103" s="202" t="s">
        <v>185</v>
      </c>
      <c r="E103" s="215" t="s">
        <v>5</v>
      </c>
      <c r="F103" s="216" t="s">
        <v>77</v>
      </c>
      <c r="H103" s="217">
        <v>1</v>
      </c>
      <c r="I103" s="11"/>
      <c r="L103" s="213"/>
      <c r="M103" s="218"/>
      <c r="N103" s="219"/>
      <c r="O103" s="219"/>
      <c r="P103" s="219"/>
      <c r="Q103" s="219"/>
      <c r="R103" s="219"/>
      <c r="S103" s="219"/>
      <c r="T103" s="220"/>
      <c r="AT103" s="215" t="s">
        <v>185</v>
      </c>
      <c r="AU103" s="215" t="s">
        <v>81</v>
      </c>
      <c r="AV103" s="214" t="s">
        <v>81</v>
      </c>
      <c r="AW103" s="214" t="s">
        <v>36</v>
      </c>
      <c r="AX103" s="214" t="s">
        <v>77</v>
      </c>
      <c r="AY103" s="215" t="s">
        <v>175</v>
      </c>
    </row>
    <row r="104" spans="2:65" s="109" customFormat="1" ht="51" customHeight="1">
      <c r="B104" s="110"/>
      <c r="C104" s="191" t="s">
        <v>225</v>
      </c>
      <c r="D104" s="191" t="s">
        <v>177</v>
      </c>
      <c r="E104" s="192" t="s">
        <v>2393</v>
      </c>
      <c r="F104" s="193" t="s">
        <v>2394</v>
      </c>
      <c r="G104" s="194" t="s">
        <v>2362</v>
      </c>
      <c r="H104" s="195">
        <v>1</v>
      </c>
      <c r="I104" s="9"/>
      <c r="J104" s="196">
        <f>ROUND(I104*H104,2)</f>
        <v>0</v>
      </c>
      <c r="K104" s="193" t="s">
        <v>200</v>
      </c>
      <c r="L104" s="110"/>
      <c r="M104" s="197" t="s">
        <v>5</v>
      </c>
      <c r="N104" s="198" t="s">
        <v>44</v>
      </c>
      <c r="O104" s="111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99" t="s">
        <v>2363</v>
      </c>
      <c r="AT104" s="99" t="s">
        <v>177</v>
      </c>
      <c r="AU104" s="99" t="s">
        <v>81</v>
      </c>
      <c r="AY104" s="99" t="s">
        <v>175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99" t="s">
        <v>77</v>
      </c>
      <c r="BK104" s="201">
        <f>ROUND(I104*H104,2)</f>
        <v>0</v>
      </c>
      <c r="BL104" s="99" t="s">
        <v>2363</v>
      </c>
      <c r="BM104" s="99" t="s">
        <v>2395</v>
      </c>
    </row>
    <row r="105" spans="2:65" s="207" customFormat="1">
      <c r="B105" s="206"/>
      <c r="D105" s="202" t="s">
        <v>185</v>
      </c>
      <c r="E105" s="208" t="s">
        <v>5</v>
      </c>
      <c r="F105" s="209" t="s">
        <v>2396</v>
      </c>
      <c r="H105" s="208" t="s">
        <v>5</v>
      </c>
      <c r="I105" s="10"/>
      <c r="L105" s="206"/>
      <c r="M105" s="210"/>
      <c r="N105" s="211"/>
      <c r="O105" s="211"/>
      <c r="P105" s="211"/>
      <c r="Q105" s="211"/>
      <c r="R105" s="211"/>
      <c r="S105" s="211"/>
      <c r="T105" s="212"/>
      <c r="AT105" s="208" t="s">
        <v>185</v>
      </c>
      <c r="AU105" s="208" t="s">
        <v>81</v>
      </c>
      <c r="AV105" s="207" t="s">
        <v>77</v>
      </c>
      <c r="AW105" s="207" t="s">
        <v>36</v>
      </c>
      <c r="AX105" s="207" t="s">
        <v>73</v>
      </c>
      <c r="AY105" s="208" t="s">
        <v>175</v>
      </c>
    </row>
    <row r="106" spans="2:65" s="207" customFormat="1">
      <c r="B106" s="206"/>
      <c r="D106" s="202" t="s">
        <v>185</v>
      </c>
      <c r="E106" s="208" t="s">
        <v>5</v>
      </c>
      <c r="F106" s="209" t="s">
        <v>2397</v>
      </c>
      <c r="H106" s="208" t="s">
        <v>5</v>
      </c>
      <c r="I106" s="10"/>
      <c r="L106" s="206"/>
      <c r="M106" s="210"/>
      <c r="N106" s="211"/>
      <c r="O106" s="211"/>
      <c r="P106" s="211"/>
      <c r="Q106" s="211"/>
      <c r="R106" s="211"/>
      <c r="S106" s="211"/>
      <c r="T106" s="212"/>
      <c r="AT106" s="208" t="s">
        <v>185</v>
      </c>
      <c r="AU106" s="208" t="s">
        <v>81</v>
      </c>
      <c r="AV106" s="207" t="s">
        <v>77</v>
      </c>
      <c r="AW106" s="207" t="s">
        <v>36</v>
      </c>
      <c r="AX106" s="207" t="s">
        <v>73</v>
      </c>
      <c r="AY106" s="208" t="s">
        <v>175</v>
      </c>
    </row>
    <row r="107" spans="2:65" s="214" customFormat="1">
      <c r="B107" s="213"/>
      <c r="D107" s="202" t="s">
        <v>185</v>
      </c>
      <c r="E107" s="215" t="s">
        <v>5</v>
      </c>
      <c r="F107" s="216" t="s">
        <v>77</v>
      </c>
      <c r="H107" s="217">
        <v>1</v>
      </c>
      <c r="I107" s="11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5" t="s">
        <v>185</v>
      </c>
      <c r="AU107" s="215" t="s">
        <v>81</v>
      </c>
      <c r="AV107" s="214" t="s">
        <v>81</v>
      </c>
      <c r="AW107" s="214" t="s">
        <v>36</v>
      </c>
      <c r="AX107" s="214" t="s">
        <v>77</v>
      </c>
      <c r="AY107" s="215" t="s">
        <v>175</v>
      </c>
    </row>
    <row r="108" spans="2:65" s="109" customFormat="1" ht="16.5" customHeight="1">
      <c r="B108" s="110"/>
      <c r="C108" s="191" t="s">
        <v>232</v>
      </c>
      <c r="D108" s="191" t="s">
        <v>177</v>
      </c>
      <c r="E108" s="192" t="s">
        <v>2398</v>
      </c>
      <c r="F108" s="193" t="s">
        <v>2399</v>
      </c>
      <c r="G108" s="194" t="s">
        <v>2362</v>
      </c>
      <c r="H108" s="195">
        <v>1</v>
      </c>
      <c r="I108" s="9"/>
      <c r="J108" s="196">
        <f>ROUND(I108*H108,2)</f>
        <v>0</v>
      </c>
      <c r="K108" s="193" t="s">
        <v>200</v>
      </c>
      <c r="L108" s="110"/>
      <c r="M108" s="197" t="s">
        <v>5</v>
      </c>
      <c r="N108" s="198" t="s">
        <v>44</v>
      </c>
      <c r="O108" s="111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99" t="s">
        <v>2363</v>
      </c>
      <c r="AT108" s="99" t="s">
        <v>177</v>
      </c>
      <c r="AU108" s="99" t="s">
        <v>81</v>
      </c>
      <c r="AY108" s="99" t="s">
        <v>175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99" t="s">
        <v>77</v>
      </c>
      <c r="BK108" s="201">
        <f>ROUND(I108*H108,2)</f>
        <v>0</v>
      </c>
      <c r="BL108" s="99" t="s">
        <v>2363</v>
      </c>
      <c r="BM108" s="99" t="s">
        <v>2400</v>
      </c>
    </row>
    <row r="109" spans="2:65" s="207" customFormat="1">
      <c r="B109" s="206"/>
      <c r="D109" s="202" t="s">
        <v>185</v>
      </c>
      <c r="E109" s="208" t="s">
        <v>5</v>
      </c>
      <c r="F109" s="209" t="s">
        <v>2401</v>
      </c>
      <c r="H109" s="208" t="s">
        <v>5</v>
      </c>
      <c r="I109" s="10"/>
      <c r="L109" s="206"/>
      <c r="M109" s="210"/>
      <c r="N109" s="211"/>
      <c r="O109" s="211"/>
      <c r="P109" s="211"/>
      <c r="Q109" s="211"/>
      <c r="R109" s="211"/>
      <c r="S109" s="211"/>
      <c r="T109" s="212"/>
      <c r="AT109" s="208" t="s">
        <v>185</v>
      </c>
      <c r="AU109" s="208" t="s">
        <v>81</v>
      </c>
      <c r="AV109" s="207" t="s">
        <v>77</v>
      </c>
      <c r="AW109" s="207" t="s">
        <v>36</v>
      </c>
      <c r="AX109" s="207" t="s">
        <v>73</v>
      </c>
      <c r="AY109" s="208" t="s">
        <v>175</v>
      </c>
    </row>
    <row r="110" spans="2:65" s="207" customFormat="1">
      <c r="B110" s="206"/>
      <c r="D110" s="202" t="s">
        <v>185</v>
      </c>
      <c r="E110" s="208" t="s">
        <v>5</v>
      </c>
      <c r="F110" s="209" t="s">
        <v>2402</v>
      </c>
      <c r="H110" s="208" t="s">
        <v>5</v>
      </c>
      <c r="I110" s="10"/>
      <c r="L110" s="206"/>
      <c r="M110" s="210"/>
      <c r="N110" s="211"/>
      <c r="O110" s="211"/>
      <c r="P110" s="211"/>
      <c r="Q110" s="211"/>
      <c r="R110" s="211"/>
      <c r="S110" s="211"/>
      <c r="T110" s="212"/>
      <c r="AT110" s="208" t="s">
        <v>185</v>
      </c>
      <c r="AU110" s="208" t="s">
        <v>81</v>
      </c>
      <c r="AV110" s="207" t="s">
        <v>77</v>
      </c>
      <c r="AW110" s="207" t="s">
        <v>36</v>
      </c>
      <c r="AX110" s="207" t="s">
        <v>73</v>
      </c>
      <c r="AY110" s="208" t="s">
        <v>175</v>
      </c>
    </row>
    <row r="111" spans="2:65" s="207" customFormat="1">
      <c r="B111" s="206"/>
      <c r="D111" s="202" t="s">
        <v>185</v>
      </c>
      <c r="E111" s="208" t="s">
        <v>5</v>
      </c>
      <c r="F111" s="209" t="s">
        <v>2403</v>
      </c>
      <c r="H111" s="208" t="s">
        <v>5</v>
      </c>
      <c r="I111" s="10"/>
      <c r="L111" s="206"/>
      <c r="M111" s="210"/>
      <c r="N111" s="211"/>
      <c r="O111" s="211"/>
      <c r="P111" s="211"/>
      <c r="Q111" s="211"/>
      <c r="R111" s="211"/>
      <c r="S111" s="211"/>
      <c r="T111" s="212"/>
      <c r="AT111" s="208" t="s">
        <v>185</v>
      </c>
      <c r="AU111" s="208" t="s">
        <v>81</v>
      </c>
      <c r="AV111" s="207" t="s">
        <v>77</v>
      </c>
      <c r="AW111" s="207" t="s">
        <v>36</v>
      </c>
      <c r="AX111" s="207" t="s">
        <v>73</v>
      </c>
      <c r="AY111" s="208" t="s">
        <v>175</v>
      </c>
    </row>
    <row r="112" spans="2:65" s="207" customFormat="1">
      <c r="B112" s="206"/>
      <c r="D112" s="202" t="s">
        <v>185</v>
      </c>
      <c r="E112" s="208" t="s">
        <v>5</v>
      </c>
      <c r="F112" s="209" t="s">
        <v>2404</v>
      </c>
      <c r="H112" s="208" t="s">
        <v>5</v>
      </c>
      <c r="I112" s="10"/>
      <c r="L112" s="206"/>
      <c r="M112" s="210"/>
      <c r="N112" s="211"/>
      <c r="O112" s="211"/>
      <c r="P112" s="211"/>
      <c r="Q112" s="211"/>
      <c r="R112" s="211"/>
      <c r="S112" s="211"/>
      <c r="T112" s="212"/>
      <c r="AT112" s="208" t="s">
        <v>185</v>
      </c>
      <c r="AU112" s="208" t="s">
        <v>81</v>
      </c>
      <c r="AV112" s="207" t="s">
        <v>77</v>
      </c>
      <c r="AW112" s="207" t="s">
        <v>36</v>
      </c>
      <c r="AX112" s="207" t="s">
        <v>73</v>
      </c>
      <c r="AY112" s="208" t="s">
        <v>175</v>
      </c>
    </row>
    <row r="113" spans="2:65" s="214" customFormat="1">
      <c r="B113" s="213"/>
      <c r="D113" s="202" t="s">
        <v>185</v>
      </c>
      <c r="E113" s="215" t="s">
        <v>5</v>
      </c>
      <c r="F113" s="216" t="s">
        <v>77</v>
      </c>
      <c r="H113" s="217">
        <v>1</v>
      </c>
      <c r="I113" s="11"/>
      <c r="L113" s="213"/>
      <c r="M113" s="218"/>
      <c r="N113" s="219"/>
      <c r="O113" s="219"/>
      <c r="P113" s="219"/>
      <c r="Q113" s="219"/>
      <c r="R113" s="219"/>
      <c r="S113" s="219"/>
      <c r="T113" s="220"/>
      <c r="AT113" s="215" t="s">
        <v>185</v>
      </c>
      <c r="AU113" s="215" t="s">
        <v>81</v>
      </c>
      <c r="AV113" s="214" t="s">
        <v>81</v>
      </c>
      <c r="AW113" s="214" t="s">
        <v>36</v>
      </c>
      <c r="AX113" s="214" t="s">
        <v>77</v>
      </c>
      <c r="AY113" s="215" t="s">
        <v>175</v>
      </c>
    </row>
    <row r="114" spans="2:65" s="109" customFormat="1" ht="29.25" customHeight="1">
      <c r="B114" s="110"/>
      <c r="C114" s="191" t="s">
        <v>241</v>
      </c>
      <c r="D114" s="191" t="s">
        <v>177</v>
      </c>
      <c r="E114" s="192" t="s">
        <v>2405</v>
      </c>
      <c r="F114" s="193" t="s">
        <v>2674</v>
      </c>
      <c r="G114" s="194" t="s">
        <v>730</v>
      </c>
      <c r="H114" s="195">
        <v>1</v>
      </c>
      <c r="I114" s="9"/>
      <c r="J114" s="196">
        <f>ROUND(I114*H114,2)</f>
        <v>0</v>
      </c>
      <c r="K114" s="193" t="s">
        <v>5</v>
      </c>
      <c r="L114" s="110"/>
      <c r="M114" s="197" t="s">
        <v>5</v>
      </c>
      <c r="N114" s="198" t="s">
        <v>44</v>
      </c>
      <c r="O114" s="111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99" t="s">
        <v>2363</v>
      </c>
      <c r="AT114" s="99" t="s">
        <v>177</v>
      </c>
      <c r="AU114" s="99" t="s">
        <v>81</v>
      </c>
      <c r="AY114" s="99" t="s">
        <v>175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99" t="s">
        <v>77</v>
      </c>
      <c r="BK114" s="201">
        <f>ROUND(I114*H114,2)</f>
        <v>0</v>
      </c>
      <c r="BL114" s="99" t="s">
        <v>2363</v>
      </c>
      <c r="BM114" s="99" t="s">
        <v>2406</v>
      </c>
    </row>
    <row r="115" spans="2:65" s="179" customFormat="1" ht="29.85" customHeight="1">
      <c r="B115" s="178"/>
      <c r="D115" s="180" t="s">
        <v>72</v>
      </c>
      <c r="E115" s="189" t="s">
        <v>2407</v>
      </c>
      <c r="F115" s="189" t="s">
        <v>2408</v>
      </c>
      <c r="I115" s="8"/>
      <c r="J115" s="190">
        <f>BK115</f>
        <v>0</v>
      </c>
      <c r="L115" s="178"/>
      <c r="M115" s="183"/>
      <c r="N115" s="184"/>
      <c r="O115" s="184"/>
      <c r="P115" s="185">
        <f>SUM(P116:P141)</f>
        <v>0</v>
      </c>
      <c r="Q115" s="184"/>
      <c r="R115" s="185">
        <f>SUM(R116:R141)</f>
        <v>0</v>
      </c>
      <c r="S115" s="184"/>
      <c r="T115" s="186">
        <f>SUM(T116:T141)</f>
        <v>0</v>
      </c>
      <c r="AR115" s="180" t="s">
        <v>125</v>
      </c>
      <c r="AT115" s="187" t="s">
        <v>72</v>
      </c>
      <c r="AU115" s="187" t="s">
        <v>77</v>
      </c>
      <c r="AY115" s="180" t="s">
        <v>175</v>
      </c>
      <c r="BK115" s="188">
        <f>SUM(BK116:BK141)</f>
        <v>0</v>
      </c>
    </row>
    <row r="116" spans="2:65" s="109" customFormat="1" ht="16.5" customHeight="1">
      <c r="B116" s="110"/>
      <c r="C116" s="191" t="s">
        <v>247</v>
      </c>
      <c r="D116" s="191" t="s">
        <v>177</v>
      </c>
      <c r="E116" s="192" t="s">
        <v>2409</v>
      </c>
      <c r="F116" s="193" t="s">
        <v>2410</v>
      </c>
      <c r="G116" s="194" t="s">
        <v>2362</v>
      </c>
      <c r="H116" s="195">
        <v>1</v>
      </c>
      <c r="I116" s="9"/>
      <c r="J116" s="196">
        <f>ROUND(I116*H116,2)</f>
        <v>0</v>
      </c>
      <c r="K116" s="193" t="s">
        <v>200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2363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2363</v>
      </c>
      <c r="BM116" s="99" t="s">
        <v>2411</v>
      </c>
    </row>
    <row r="117" spans="2:65" s="207" customFormat="1">
      <c r="B117" s="206"/>
      <c r="D117" s="202" t="s">
        <v>185</v>
      </c>
      <c r="E117" s="208" t="s">
        <v>5</v>
      </c>
      <c r="F117" s="209" t="s">
        <v>2412</v>
      </c>
      <c r="H117" s="208" t="s">
        <v>5</v>
      </c>
      <c r="I117" s="10"/>
      <c r="L117" s="206"/>
      <c r="M117" s="210"/>
      <c r="N117" s="211"/>
      <c r="O117" s="211"/>
      <c r="P117" s="211"/>
      <c r="Q117" s="211"/>
      <c r="R117" s="211"/>
      <c r="S117" s="211"/>
      <c r="T117" s="212"/>
      <c r="AT117" s="208" t="s">
        <v>185</v>
      </c>
      <c r="AU117" s="208" t="s">
        <v>81</v>
      </c>
      <c r="AV117" s="207" t="s">
        <v>77</v>
      </c>
      <c r="AW117" s="207" t="s">
        <v>36</v>
      </c>
      <c r="AX117" s="207" t="s">
        <v>73</v>
      </c>
      <c r="AY117" s="208" t="s">
        <v>175</v>
      </c>
    </row>
    <row r="118" spans="2:65" s="207" customFormat="1">
      <c r="B118" s="206"/>
      <c r="D118" s="202" t="s">
        <v>185</v>
      </c>
      <c r="E118" s="208" t="s">
        <v>5</v>
      </c>
      <c r="F118" s="209" t="s">
        <v>2413</v>
      </c>
      <c r="H118" s="208" t="s">
        <v>5</v>
      </c>
      <c r="I118" s="10"/>
      <c r="L118" s="206"/>
      <c r="M118" s="210"/>
      <c r="N118" s="211"/>
      <c r="O118" s="211"/>
      <c r="P118" s="211"/>
      <c r="Q118" s="211"/>
      <c r="R118" s="211"/>
      <c r="S118" s="211"/>
      <c r="T118" s="212"/>
      <c r="AT118" s="208" t="s">
        <v>185</v>
      </c>
      <c r="AU118" s="208" t="s">
        <v>81</v>
      </c>
      <c r="AV118" s="207" t="s">
        <v>77</v>
      </c>
      <c r="AW118" s="207" t="s">
        <v>36</v>
      </c>
      <c r="AX118" s="207" t="s">
        <v>73</v>
      </c>
      <c r="AY118" s="208" t="s">
        <v>175</v>
      </c>
    </row>
    <row r="119" spans="2:65" s="207" customFormat="1">
      <c r="B119" s="206"/>
      <c r="D119" s="202" t="s">
        <v>185</v>
      </c>
      <c r="E119" s="208" t="s">
        <v>5</v>
      </c>
      <c r="F119" s="209" t="s">
        <v>2414</v>
      </c>
      <c r="H119" s="208" t="s">
        <v>5</v>
      </c>
      <c r="I119" s="10"/>
      <c r="L119" s="206"/>
      <c r="M119" s="210"/>
      <c r="N119" s="211"/>
      <c r="O119" s="211"/>
      <c r="P119" s="211"/>
      <c r="Q119" s="211"/>
      <c r="R119" s="211"/>
      <c r="S119" s="211"/>
      <c r="T119" s="212"/>
      <c r="AT119" s="208" t="s">
        <v>185</v>
      </c>
      <c r="AU119" s="208" t="s">
        <v>81</v>
      </c>
      <c r="AV119" s="207" t="s">
        <v>77</v>
      </c>
      <c r="AW119" s="207" t="s">
        <v>36</v>
      </c>
      <c r="AX119" s="207" t="s">
        <v>73</v>
      </c>
      <c r="AY119" s="208" t="s">
        <v>175</v>
      </c>
    </row>
    <row r="120" spans="2:65" s="207" customFormat="1">
      <c r="B120" s="206"/>
      <c r="D120" s="202" t="s">
        <v>185</v>
      </c>
      <c r="E120" s="208" t="s">
        <v>5</v>
      </c>
      <c r="F120" s="209" t="s">
        <v>2415</v>
      </c>
      <c r="H120" s="208" t="s">
        <v>5</v>
      </c>
      <c r="I120" s="10"/>
      <c r="L120" s="206"/>
      <c r="M120" s="210"/>
      <c r="N120" s="211"/>
      <c r="O120" s="211"/>
      <c r="P120" s="211"/>
      <c r="Q120" s="211"/>
      <c r="R120" s="211"/>
      <c r="S120" s="211"/>
      <c r="T120" s="212"/>
      <c r="AT120" s="208" t="s">
        <v>185</v>
      </c>
      <c r="AU120" s="208" t="s">
        <v>81</v>
      </c>
      <c r="AV120" s="207" t="s">
        <v>77</v>
      </c>
      <c r="AW120" s="207" t="s">
        <v>36</v>
      </c>
      <c r="AX120" s="207" t="s">
        <v>73</v>
      </c>
      <c r="AY120" s="208" t="s">
        <v>175</v>
      </c>
    </row>
    <row r="121" spans="2:65" s="207" customFormat="1">
      <c r="B121" s="206"/>
      <c r="D121" s="202" t="s">
        <v>185</v>
      </c>
      <c r="E121" s="208" t="s">
        <v>5</v>
      </c>
      <c r="F121" s="209" t="s">
        <v>2416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07" customFormat="1" ht="27">
      <c r="B122" s="206"/>
      <c r="D122" s="202" t="s">
        <v>185</v>
      </c>
      <c r="E122" s="208" t="s">
        <v>5</v>
      </c>
      <c r="F122" s="209" t="s">
        <v>2417</v>
      </c>
      <c r="H122" s="208" t="s">
        <v>5</v>
      </c>
      <c r="I122" s="10"/>
      <c r="L122" s="206"/>
      <c r="M122" s="210"/>
      <c r="N122" s="211"/>
      <c r="O122" s="211"/>
      <c r="P122" s="211"/>
      <c r="Q122" s="211"/>
      <c r="R122" s="211"/>
      <c r="S122" s="211"/>
      <c r="T122" s="212"/>
      <c r="AT122" s="208" t="s">
        <v>185</v>
      </c>
      <c r="AU122" s="208" t="s">
        <v>81</v>
      </c>
      <c r="AV122" s="207" t="s">
        <v>77</v>
      </c>
      <c r="AW122" s="207" t="s">
        <v>36</v>
      </c>
      <c r="AX122" s="207" t="s">
        <v>73</v>
      </c>
      <c r="AY122" s="208" t="s">
        <v>175</v>
      </c>
    </row>
    <row r="123" spans="2:65" s="207" customFormat="1" ht="27">
      <c r="B123" s="206"/>
      <c r="D123" s="202" t="s">
        <v>185</v>
      </c>
      <c r="E123" s="208" t="s">
        <v>5</v>
      </c>
      <c r="F123" s="209" t="s">
        <v>2418</v>
      </c>
      <c r="H123" s="208" t="s">
        <v>5</v>
      </c>
      <c r="I123" s="10"/>
      <c r="L123" s="206"/>
      <c r="M123" s="210"/>
      <c r="N123" s="211"/>
      <c r="O123" s="211"/>
      <c r="P123" s="211"/>
      <c r="Q123" s="211"/>
      <c r="R123" s="211"/>
      <c r="S123" s="211"/>
      <c r="T123" s="212"/>
      <c r="AT123" s="208" t="s">
        <v>185</v>
      </c>
      <c r="AU123" s="208" t="s">
        <v>81</v>
      </c>
      <c r="AV123" s="207" t="s">
        <v>77</v>
      </c>
      <c r="AW123" s="207" t="s">
        <v>36</v>
      </c>
      <c r="AX123" s="207" t="s">
        <v>73</v>
      </c>
      <c r="AY123" s="208" t="s">
        <v>175</v>
      </c>
    </row>
    <row r="124" spans="2:65" s="214" customFormat="1">
      <c r="B124" s="213"/>
      <c r="D124" s="202" t="s">
        <v>185</v>
      </c>
      <c r="E124" s="215" t="s">
        <v>5</v>
      </c>
      <c r="F124" s="216" t="s">
        <v>77</v>
      </c>
      <c r="H124" s="217">
        <v>1</v>
      </c>
      <c r="I124" s="11"/>
      <c r="L124" s="213"/>
      <c r="M124" s="218"/>
      <c r="N124" s="219"/>
      <c r="O124" s="219"/>
      <c r="P124" s="219"/>
      <c r="Q124" s="219"/>
      <c r="R124" s="219"/>
      <c r="S124" s="219"/>
      <c r="T124" s="220"/>
      <c r="AT124" s="215" t="s">
        <v>185</v>
      </c>
      <c r="AU124" s="215" t="s">
        <v>81</v>
      </c>
      <c r="AV124" s="214" t="s">
        <v>81</v>
      </c>
      <c r="AW124" s="214" t="s">
        <v>36</v>
      </c>
      <c r="AX124" s="214" t="s">
        <v>77</v>
      </c>
      <c r="AY124" s="215" t="s">
        <v>175</v>
      </c>
    </row>
    <row r="125" spans="2:65" s="109" customFormat="1" ht="16.5" customHeight="1">
      <c r="B125" s="110"/>
      <c r="C125" s="191" t="s">
        <v>252</v>
      </c>
      <c r="D125" s="191" t="s">
        <v>177</v>
      </c>
      <c r="E125" s="192" t="s">
        <v>2419</v>
      </c>
      <c r="F125" s="193" t="s">
        <v>2420</v>
      </c>
      <c r="G125" s="194" t="s">
        <v>2362</v>
      </c>
      <c r="H125" s="195">
        <v>1</v>
      </c>
      <c r="I125" s="9"/>
      <c r="J125" s="196">
        <f>ROUND(I125*H125,2)</f>
        <v>0</v>
      </c>
      <c r="K125" s="193" t="s">
        <v>200</v>
      </c>
      <c r="L125" s="110"/>
      <c r="M125" s="197" t="s">
        <v>5</v>
      </c>
      <c r="N125" s="198" t="s">
        <v>44</v>
      </c>
      <c r="O125" s="111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99" t="s">
        <v>2363</v>
      </c>
      <c r="AT125" s="99" t="s">
        <v>177</v>
      </c>
      <c r="AU125" s="99" t="s">
        <v>81</v>
      </c>
      <c r="AY125" s="99" t="s">
        <v>175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99" t="s">
        <v>77</v>
      </c>
      <c r="BK125" s="201">
        <f>ROUND(I125*H125,2)</f>
        <v>0</v>
      </c>
      <c r="BL125" s="99" t="s">
        <v>2363</v>
      </c>
      <c r="BM125" s="99" t="s">
        <v>2421</v>
      </c>
    </row>
    <row r="126" spans="2:65" s="109" customFormat="1" ht="16.5" customHeight="1">
      <c r="B126" s="110"/>
      <c r="C126" s="191" t="s">
        <v>256</v>
      </c>
      <c r="D126" s="191" t="s">
        <v>177</v>
      </c>
      <c r="E126" s="192" t="s">
        <v>2422</v>
      </c>
      <c r="F126" s="193" t="s">
        <v>2423</v>
      </c>
      <c r="G126" s="194" t="s">
        <v>730</v>
      </c>
      <c r="H126" s="195">
        <v>1</v>
      </c>
      <c r="I126" s="9"/>
      <c r="J126" s="196">
        <f>ROUND(I126*H126,2)</f>
        <v>0</v>
      </c>
      <c r="K126" s="193" t="s">
        <v>200</v>
      </c>
      <c r="L126" s="110"/>
      <c r="M126" s="197" t="s">
        <v>5</v>
      </c>
      <c r="N126" s="198" t="s">
        <v>44</v>
      </c>
      <c r="O126" s="11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99" t="s">
        <v>2363</v>
      </c>
      <c r="AT126" s="99" t="s">
        <v>177</v>
      </c>
      <c r="AU126" s="99" t="s">
        <v>81</v>
      </c>
      <c r="AY126" s="99" t="s">
        <v>175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99" t="s">
        <v>77</v>
      </c>
      <c r="BK126" s="201">
        <f>ROUND(I126*H126,2)</f>
        <v>0</v>
      </c>
      <c r="BL126" s="99" t="s">
        <v>2363</v>
      </c>
      <c r="BM126" s="99" t="s">
        <v>2424</v>
      </c>
    </row>
    <row r="127" spans="2:65" s="109" customFormat="1" ht="25.5" customHeight="1">
      <c r="B127" s="110"/>
      <c r="C127" s="191" t="s">
        <v>263</v>
      </c>
      <c r="D127" s="191" t="s">
        <v>177</v>
      </c>
      <c r="E127" s="192" t="s">
        <v>2425</v>
      </c>
      <c r="F127" s="193" t="s">
        <v>2426</v>
      </c>
      <c r="G127" s="194" t="s">
        <v>2362</v>
      </c>
      <c r="H127" s="195">
        <v>1</v>
      </c>
      <c r="I127" s="9"/>
      <c r="J127" s="196">
        <f>ROUND(I127*H127,2)</f>
        <v>0</v>
      </c>
      <c r="K127" s="193" t="s">
        <v>5</v>
      </c>
      <c r="L127" s="110"/>
      <c r="M127" s="197" t="s">
        <v>5</v>
      </c>
      <c r="N127" s="198" t="s">
        <v>44</v>
      </c>
      <c r="O127" s="11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99" t="s">
        <v>2363</v>
      </c>
      <c r="AT127" s="99" t="s">
        <v>177</v>
      </c>
      <c r="AU127" s="99" t="s">
        <v>81</v>
      </c>
      <c r="AY127" s="99" t="s">
        <v>175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99" t="s">
        <v>77</v>
      </c>
      <c r="BK127" s="201">
        <f>ROUND(I127*H127,2)</f>
        <v>0</v>
      </c>
      <c r="BL127" s="99" t="s">
        <v>2363</v>
      </c>
      <c r="BM127" s="99" t="s">
        <v>2427</v>
      </c>
    </row>
    <row r="128" spans="2:65" s="207" customFormat="1">
      <c r="B128" s="206"/>
      <c r="D128" s="202" t="s">
        <v>185</v>
      </c>
      <c r="E128" s="208" t="s">
        <v>5</v>
      </c>
      <c r="F128" s="209" t="s">
        <v>2428</v>
      </c>
      <c r="H128" s="208" t="s">
        <v>5</v>
      </c>
      <c r="I128" s="10"/>
      <c r="L128" s="206"/>
      <c r="M128" s="210"/>
      <c r="N128" s="211"/>
      <c r="O128" s="211"/>
      <c r="P128" s="211"/>
      <c r="Q128" s="211"/>
      <c r="R128" s="211"/>
      <c r="S128" s="211"/>
      <c r="T128" s="212"/>
      <c r="AT128" s="208" t="s">
        <v>185</v>
      </c>
      <c r="AU128" s="208" t="s">
        <v>81</v>
      </c>
      <c r="AV128" s="207" t="s">
        <v>77</v>
      </c>
      <c r="AW128" s="207" t="s">
        <v>36</v>
      </c>
      <c r="AX128" s="207" t="s">
        <v>73</v>
      </c>
      <c r="AY128" s="208" t="s">
        <v>175</v>
      </c>
    </row>
    <row r="129" spans="2:65" s="207" customFormat="1">
      <c r="B129" s="206"/>
      <c r="D129" s="202" t="s">
        <v>185</v>
      </c>
      <c r="E129" s="208" t="s">
        <v>5</v>
      </c>
      <c r="F129" s="209" t="s">
        <v>2429</v>
      </c>
      <c r="H129" s="208" t="s">
        <v>5</v>
      </c>
      <c r="I129" s="10"/>
      <c r="L129" s="206"/>
      <c r="M129" s="210"/>
      <c r="N129" s="211"/>
      <c r="O129" s="211"/>
      <c r="P129" s="211"/>
      <c r="Q129" s="211"/>
      <c r="R129" s="211"/>
      <c r="S129" s="211"/>
      <c r="T129" s="212"/>
      <c r="AT129" s="208" t="s">
        <v>185</v>
      </c>
      <c r="AU129" s="208" t="s">
        <v>81</v>
      </c>
      <c r="AV129" s="207" t="s">
        <v>77</v>
      </c>
      <c r="AW129" s="207" t="s">
        <v>36</v>
      </c>
      <c r="AX129" s="207" t="s">
        <v>73</v>
      </c>
      <c r="AY129" s="208" t="s">
        <v>175</v>
      </c>
    </row>
    <row r="130" spans="2:65" s="207" customFormat="1">
      <c r="B130" s="206"/>
      <c r="D130" s="202" t="s">
        <v>185</v>
      </c>
      <c r="E130" s="208" t="s">
        <v>5</v>
      </c>
      <c r="F130" s="209" t="s">
        <v>2430</v>
      </c>
      <c r="H130" s="208" t="s">
        <v>5</v>
      </c>
      <c r="I130" s="10"/>
      <c r="L130" s="206"/>
      <c r="M130" s="210"/>
      <c r="N130" s="211"/>
      <c r="O130" s="211"/>
      <c r="P130" s="211"/>
      <c r="Q130" s="211"/>
      <c r="R130" s="211"/>
      <c r="S130" s="211"/>
      <c r="T130" s="212"/>
      <c r="AT130" s="208" t="s">
        <v>185</v>
      </c>
      <c r="AU130" s="208" t="s">
        <v>81</v>
      </c>
      <c r="AV130" s="207" t="s">
        <v>77</v>
      </c>
      <c r="AW130" s="207" t="s">
        <v>36</v>
      </c>
      <c r="AX130" s="207" t="s">
        <v>73</v>
      </c>
      <c r="AY130" s="208" t="s">
        <v>175</v>
      </c>
    </row>
    <row r="131" spans="2:65" s="207" customFormat="1">
      <c r="B131" s="206"/>
      <c r="D131" s="202" t="s">
        <v>185</v>
      </c>
      <c r="E131" s="208" t="s">
        <v>5</v>
      </c>
      <c r="F131" s="209" t="s">
        <v>2431</v>
      </c>
      <c r="H131" s="208" t="s">
        <v>5</v>
      </c>
      <c r="I131" s="10"/>
      <c r="L131" s="206"/>
      <c r="M131" s="210"/>
      <c r="N131" s="211"/>
      <c r="O131" s="211"/>
      <c r="P131" s="211"/>
      <c r="Q131" s="211"/>
      <c r="R131" s="211"/>
      <c r="S131" s="211"/>
      <c r="T131" s="212"/>
      <c r="AT131" s="208" t="s">
        <v>185</v>
      </c>
      <c r="AU131" s="208" t="s">
        <v>81</v>
      </c>
      <c r="AV131" s="207" t="s">
        <v>77</v>
      </c>
      <c r="AW131" s="207" t="s">
        <v>36</v>
      </c>
      <c r="AX131" s="207" t="s">
        <v>73</v>
      </c>
      <c r="AY131" s="208" t="s">
        <v>175</v>
      </c>
    </row>
    <row r="132" spans="2:65" s="214" customFormat="1">
      <c r="B132" s="213"/>
      <c r="D132" s="202" t="s">
        <v>185</v>
      </c>
      <c r="E132" s="215" t="s">
        <v>5</v>
      </c>
      <c r="F132" s="216" t="s">
        <v>77</v>
      </c>
      <c r="H132" s="217">
        <v>1</v>
      </c>
      <c r="I132" s="11"/>
      <c r="L132" s="213"/>
      <c r="M132" s="218"/>
      <c r="N132" s="219"/>
      <c r="O132" s="219"/>
      <c r="P132" s="219"/>
      <c r="Q132" s="219"/>
      <c r="R132" s="219"/>
      <c r="S132" s="219"/>
      <c r="T132" s="220"/>
      <c r="AT132" s="215" t="s">
        <v>185</v>
      </c>
      <c r="AU132" s="215" t="s">
        <v>81</v>
      </c>
      <c r="AV132" s="214" t="s">
        <v>81</v>
      </c>
      <c r="AW132" s="214" t="s">
        <v>36</v>
      </c>
      <c r="AX132" s="214" t="s">
        <v>77</v>
      </c>
      <c r="AY132" s="215" t="s">
        <v>175</v>
      </c>
    </row>
    <row r="133" spans="2:65" s="109" customFormat="1" ht="16.5" customHeight="1">
      <c r="B133" s="110"/>
      <c r="C133" s="191" t="s">
        <v>11</v>
      </c>
      <c r="D133" s="191" t="s">
        <v>177</v>
      </c>
      <c r="E133" s="192" t="s">
        <v>2432</v>
      </c>
      <c r="F133" s="193" t="s">
        <v>2433</v>
      </c>
      <c r="G133" s="194" t="s">
        <v>2362</v>
      </c>
      <c r="H133" s="195">
        <v>1</v>
      </c>
      <c r="I133" s="9"/>
      <c r="J133" s="196">
        <f>ROUND(I133*H133,2)</f>
        <v>0</v>
      </c>
      <c r="K133" s="193" t="s">
        <v>200</v>
      </c>
      <c r="L133" s="110"/>
      <c r="M133" s="197" t="s">
        <v>5</v>
      </c>
      <c r="N133" s="198" t="s">
        <v>44</v>
      </c>
      <c r="O133" s="11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99" t="s">
        <v>2363</v>
      </c>
      <c r="AT133" s="99" t="s">
        <v>177</v>
      </c>
      <c r="AU133" s="99" t="s">
        <v>81</v>
      </c>
      <c r="AY133" s="99" t="s">
        <v>175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99" t="s">
        <v>77</v>
      </c>
      <c r="BK133" s="201">
        <f>ROUND(I133*H133,2)</f>
        <v>0</v>
      </c>
      <c r="BL133" s="99" t="s">
        <v>2363</v>
      </c>
      <c r="BM133" s="99" t="s">
        <v>2434</v>
      </c>
    </row>
    <row r="134" spans="2:65" s="207" customFormat="1">
      <c r="B134" s="206"/>
      <c r="D134" s="202" t="s">
        <v>185</v>
      </c>
      <c r="E134" s="208" t="s">
        <v>5</v>
      </c>
      <c r="F134" s="209" t="s">
        <v>2435</v>
      </c>
      <c r="H134" s="208" t="s">
        <v>5</v>
      </c>
      <c r="I134" s="10"/>
      <c r="L134" s="206"/>
      <c r="M134" s="210"/>
      <c r="N134" s="211"/>
      <c r="O134" s="211"/>
      <c r="P134" s="211"/>
      <c r="Q134" s="211"/>
      <c r="R134" s="211"/>
      <c r="S134" s="211"/>
      <c r="T134" s="212"/>
      <c r="AT134" s="208" t="s">
        <v>185</v>
      </c>
      <c r="AU134" s="208" t="s">
        <v>81</v>
      </c>
      <c r="AV134" s="207" t="s">
        <v>77</v>
      </c>
      <c r="AW134" s="207" t="s">
        <v>36</v>
      </c>
      <c r="AX134" s="207" t="s">
        <v>73</v>
      </c>
      <c r="AY134" s="208" t="s">
        <v>175</v>
      </c>
    </row>
    <row r="135" spans="2:65" s="207" customFormat="1">
      <c r="B135" s="206"/>
      <c r="D135" s="202" t="s">
        <v>185</v>
      </c>
      <c r="E135" s="208" t="s">
        <v>5</v>
      </c>
      <c r="F135" s="209" t="s">
        <v>2436</v>
      </c>
      <c r="H135" s="208" t="s">
        <v>5</v>
      </c>
      <c r="I135" s="10"/>
      <c r="L135" s="206"/>
      <c r="M135" s="210"/>
      <c r="N135" s="211"/>
      <c r="O135" s="211"/>
      <c r="P135" s="211"/>
      <c r="Q135" s="211"/>
      <c r="R135" s="211"/>
      <c r="S135" s="211"/>
      <c r="T135" s="212"/>
      <c r="AT135" s="208" t="s">
        <v>185</v>
      </c>
      <c r="AU135" s="208" t="s">
        <v>81</v>
      </c>
      <c r="AV135" s="207" t="s">
        <v>77</v>
      </c>
      <c r="AW135" s="207" t="s">
        <v>36</v>
      </c>
      <c r="AX135" s="207" t="s">
        <v>73</v>
      </c>
      <c r="AY135" s="208" t="s">
        <v>175</v>
      </c>
    </row>
    <row r="136" spans="2:65" s="207" customFormat="1">
      <c r="B136" s="206"/>
      <c r="D136" s="202" t="s">
        <v>185</v>
      </c>
      <c r="E136" s="208" t="s">
        <v>5</v>
      </c>
      <c r="F136" s="209" t="s">
        <v>2437</v>
      </c>
      <c r="H136" s="208" t="s">
        <v>5</v>
      </c>
      <c r="I136" s="10"/>
      <c r="L136" s="206"/>
      <c r="M136" s="210"/>
      <c r="N136" s="211"/>
      <c r="O136" s="211"/>
      <c r="P136" s="211"/>
      <c r="Q136" s="211"/>
      <c r="R136" s="211"/>
      <c r="S136" s="211"/>
      <c r="T136" s="212"/>
      <c r="AT136" s="208" t="s">
        <v>185</v>
      </c>
      <c r="AU136" s="208" t="s">
        <v>81</v>
      </c>
      <c r="AV136" s="207" t="s">
        <v>77</v>
      </c>
      <c r="AW136" s="207" t="s">
        <v>36</v>
      </c>
      <c r="AX136" s="207" t="s">
        <v>73</v>
      </c>
      <c r="AY136" s="208" t="s">
        <v>175</v>
      </c>
    </row>
    <row r="137" spans="2:65" s="214" customFormat="1">
      <c r="B137" s="213"/>
      <c r="D137" s="202" t="s">
        <v>185</v>
      </c>
      <c r="E137" s="215" t="s">
        <v>5</v>
      </c>
      <c r="F137" s="216" t="s">
        <v>77</v>
      </c>
      <c r="H137" s="217">
        <v>1</v>
      </c>
      <c r="I137" s="11"/>
      <c r="L137" s="213"/>
      <c r="M137" s="218"/>
      <c r="N137" s="219"/>
      <c r="O137" s="219"/>
      <c r="P137" s="219"/>
      <c r="Q137" s="219"/>
      <c r="R137" s="219"/>
      <c r="S137" s="219"/>
      <c r="T137" s="220"/>
      <c r="AT137" s="215" t="s">
        <v>185</v>
      </c>
      <c r="AU137" s="215" t="s">
        <v>81</v>
      </c>
      <c r="AV137" s="214" t="s">
        <v>81</v>
      </c>
      <c r="AW137" s="214" t="s">
        <v>36</v>
      </c>
      <c r="AX137" s="214" t="s">
        <v>77</v>
      </c>
      <c r="AY137" s="215" t="s">
        <v>175</v>
      </c>
    </row>
    <row r="138" spans="2:65" s="109" customFormat="1" ht="16.5" customHeight="1">
      <c r="B138" s="110"/>
      <c r="C138" s="191" t="s">
        <v>279</v>
      </c>
      <c r="D138" s="191" t="s">
        <v>177</v>
      </c>
      <c r="E138" s="192" t="s">
        <v>2438</v>
      </c>
      <c r="F138" s="193" t="s">
        <v>2439</v>
      </c>
      <c r="G138" s="194" t="s">
        <v>2362</v>
      </c>
      <c r="H138" s="195">
        <v>1</v>
      </c>
      <c r="I138" s="9"/>
      <c r="J138" s="196">
        <f>ROUND(I138*H138,2)</f>
        <v>0</v>
      </c>
      <c r="K138" s="193" t="s">
        <v>200</v>
      </c>
      <c r="L138" s="110"/>
      <c r="M138" s="197" t="s">
        <v>5</v>
      </c>
      <c r="N138" s="198" t="s">
        <v>44</v>
      </c>
      <c r="O138" s="11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99" t="s">
        <v>2363</v>
      </c>
      <c r="AT138" s="99" t="s">
        <v>177</v>
      </c>
      <c r="AU138" s="99" t="s">
        <v>81</v>
      </c>
      <c r="AY138" s="99" t="s">
        <v>175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99" t="s">
        <v>77</v>
      </c>
      <c r="BK138" s="201">
        <f>ROUND(I138*H138,2)</f>
        <v>0</v>
      </c>
      <c r="BL138" s="99" t="s">
        <v>2363</v>
      </c>
      <c r="BM138" s="99" t="s">
        <v>2440</v>
      </c>
    </row>
    <row r="139" spans="2:65" s="109" customFormat="1" ht="25.5" customHeight="1">
      <c r="B139" s="110"/>
      <c r="C139" s="191" t="s">
        <v>286</v>
      </c>
      <c r="D139" s="191" t="s">
        <v>177</v>
      </c>
      <c r="E139" s="192" t="s">
        <v>2441</v>
      </c>
      <c r="F139" s="193" t="s">
        <v>2442</v>
      </c>
      <c r="G139" s="194" t="s">
        <v>2362</v>
      </c>
      <c r="H139" s="195">
        <v>1</v>
      </c>
      <c r="I139" s="9"/>
      <c r="J139" s="196">
        <f>ROUND(I139*H139,2)</f>
        <v>0</v>
      </c>
      <c r="K139" s="193" t="s">
        <v>200</v>
      </c>
      <c r="L139" s="110"/>
      <c r="M139" s="197" t="s">
        <v>5</v>
      </c>
      <c r="N139" s="198" t="s">
        <v>44</v>
      </c>
      <c r="O139" s="11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99" t="s">
        <v>2363</v>
      </c>
      <c r="AT139" s="99" t="s">
        <v>177</v>
      </c>
      <c r="AU139" s="99" t="s">
        <v>81</v>
      </c>
      <c r="AY139" s="99" t="s">
        <v>175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99" t="s">
        <v>77</v>
      </c>
      <c r="BK139" s="201">
        <f>ROUND(I139*H139,2)</f>
        <v>0</v>
      </c>
      <c r="BL139" s="99" t="s">
        <v>2363</v>
      </c>
      <c r="BM139" s="99" t="s">
        <v>2443</v>
      </c>
    </row>
    <row r="140" spans="2:65" s="207" customFormat="1">
      <c r="B140" s="206"/>
      <c r="D140" s="202" t="s">
        <v>185</v>
      </c>
      <c r="E140" s="208" t="s">
        <v>5</v>
      </c>
      <c r="F140" s="209" t="s">
        <v>2444</v>
      </c>
      <c r="H140" s="208" t="s">
        <v>5</v>
      </c>
      <c r="I140" s="10"/>
      <c r="L140" s="206"/>
      <c r="M140" s="210"/>
      <c r="N140" s="211"/>
      <c r="O140" s="211"/>
      <c r="P140" s="211"/>
      <c r="Q140" s="211"/>
      <c r="R140" s="211"/>
      <c r="S140" s="211"/>
      <c r="T140" s="212"/>
      <c r="AT140" s="208" t="s">
        <v>185</v>
      </c>
      <c r="AU140" s="208" t="s">
        <v>81</v>
      </c>
      <c r="AV140" s="207" t="s">
        <v>77</v>
      </c>
      <c r="AW140" s="207" t="s">
        <v>36</v>
      </c>
      <c r="AX140" s="207" t="s">
        <v>73</v>
      </c>
      <c r="AY140" s="208" t="s">
        <v>175</v>
      </c>
    </row>
    <row r="141" spans="2:65" s="214" customFormat="1">
      <c r="B141" s="213"/>
      <c r="D141" s="202" t="s">
        <v>185</v>
      </c>
      <c r="E141" s="215" t="s">
        <v>5</v>
      </c>
      <c r="F141" s="216" t="s">
        <v>77</v>
      </c>
      <c r="H141" s="217">
        <v>1</v>
      </c>
      <c r="I141" s="11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5" t="s">
        <v>185</v>
      </c>
      <c r="AU141" s="215" t="s">
        <v>81</v>
      </c>
      <c r="AV141" s="214" t="s">
        <v>81</v>
      </c>
      <c r="AW141" s="214" t="s">
        <v>36</v>
      </c>
      <c r="AX141" s="214" t="s">
        <v>77</v>
      </c>
      <c r="AY141" s="215" t="s">
        <v>175</v>
      </c>
    </row>
    <row r="142" spans="2:65" s="179" customFormat="1" ht="29.85" customHeight="1">
      <c r="B142" s="178"/>
      <c r="D142" s="180" t="s">
        <v>72</v>
      </c>
      <c r="E142" s="189" t="s">
        <v>2445</v>
      </c>
      <c r="F142" s="189" t="s">
        <v>2446</v>
      </c>
      <c r="I142" s="8"/>
      <c r="J142" s="190">
        <f>BK142</f>
        <v>0</v>
      </c>
      <c r="L142" s="178"/>
      <c r="M142" s="183"/>
      <c r="N142" s="184"/>
      <c r="O142" s="184"/>
      <c r="P142" s="185">
        <f>SUM(P143:P146)</f>
        <v>0</v>
      </c>
      <c r="Q142" s="184"/>
      <c r="R142" s="185">
        <f>SUM(R143:R146)</f>
        <v>0</v>
      </c>
      <c r="S142" s="184"/>
      <c r="T142" s="186">
        <f>SUM(T143:T146)</f>
        <v>0</v>
      </c>
      <c r="AR142" s="180" t="s">
        <v>125</v>
      </c>
      <c r="AT142" s="187" t="s">
        <v>72</v>
      </c>
      <c r="AU142" s="187" t="s">
        <v>77</v>
      </c>
      <c r="AY142" s="180" t="s">
        <v>175</v>
      </c>
      <c r="BK142" s="188">
        <f>SUM(BK143:BK146)</f>
        <v>0</v>
      </c>
    </row>
    <row r="143" spans="2:65" s="109" customFormat="1" ht="16.5" customHeight="1">
      <c r="B143" s="110"/>
      <c r="C143" s="191" t="s">
        <v>294</v>
      </c>
      <c r="D143" s="191" t="s">
        <v>177</v>
      </c>
      <c r="E143" s="192" t="s">
        <v>2447</v>
      </c>
      <c r="F143" s="193" t="s">
        <v>2448</v>
      </c>
      <c r="G143" s="194" t="s">
        <v>2362</v>
      </c>
      <c r="H143" s="195">
        <v>1</v>
      </c>
      <c r="I143" s="9"/>
      <c r="J143" s="196">
        <f>ROUND(I143*H143,2)</f>
        <v>0</v>
      </c>
      <c r="K143" s="193" t="s">
        <v>200</v>
      </c>
      <c r="L143" s="110"/>
      <c r="M143" s="197" t="s">
        <v>5</v>
      </c>
      <c r="N143" s="198" t="s">
        <v>44</v>
      </c>
      <c r="O143" s="11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99" t="s">
        <v>2363</v>
      </c>
      <c r="AT143" s="99" t="s">
        <v>177</v>
      </c>
      <c r="AU143" s="99" t="s">
        <v>81</v>
      </c>
      <c r="AY143" s="99" t="s">
        <v>175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99" t="s">
        <v>77</v>
      </c>
      <c r="BK143" s="201">
        <f>ROUND(I143*H143,2)</f>
        <v>0</v>
      </c>
      <c r="BL143" s="99" t="s">
        <v>2363</v>
      </c>
      <c r="BM143" s="99" t="s">
        <v>2449</v>
      </c>
    </row>
    <row r="144" spans="2:65" s="207" customFormat="1">
      <c r="B144" s="206"/>
      <c r="D144" s="202" t="s">
        <v>185</v>
      </c>
      <c r="E144" s="208" t="s">
        <v>5</v>
      </c>
      <c r="F144" s="209" t="s">
        <v>2450</v>
      </c>
      <c r="H144" s="208" t="s">
        <v>5</v>
      </c>
      <c r="L144" s="206"/>
      <c r="M144" s="210"/>
      <c r="N144" s="211"/>
      <c r="O144" s="211"/>
      <c r="P144" s="211"/>
      <c r="Q144" s="211"/>
      <c r="R144" s="211"/>
      <c r="S144" s="211"/>
      <c r="T144" s="212"/>
      <c r="AT144" s="208" t="s">
        <v>185</v>
      </c>
      <c r="AU144" s="208" t="s">
        <v>81</v>
      </c>
      <c r="AV144" s="207" t="s">
        <v>77</v>
      </c>
      <c r="AW144" s="207" t="s">
        <v>36</v>
      </c>
      <c r="AX144" s="207" t="s">
        <v>73</v>
      </c>
      <c r="AY144" s="208" t="s">
        <v>175</v>
      </c>
    </row>
    <row r="145" spans="2:51" s="207" customFormat="1">
      <c r="B145" s="206"/>
      <c r="D145" s="202" t="s">
        <v>185</v>
      </c>
      <c r="E145" s="208" t="s">
        <v>5</v>
      </c>
      <c r="F145" s="209" t="s">
        <v>2451</v>
      </c>
      <c r="H145" s="208" t="s">
        <v>5</v>
      </c>
      <c r="L145" s="206"/>
      <c r="M145" s="210"/>
      <c r="N145" s="211"/>
      <c r="O145" s="211"/>
      <c r="P145" s="211"/>
      <c r="Q145" s="211"/>
      <c r="R145" s="211"/>
      <c r="S145" s="211"/>
      <c r="T145" s="212"/>
      <c r="AT145" s="208" t="s">
        <v>185</v>
      </c>
      <c r="AU145" s="208" t="s">
        <v>81</v>
      </c>
      <c r="AV145" s="207" t="s">
        <v>77</v>
      </c>
      <c r="AW145" s="207" t="s">
        <v>36</v>
      </c>
      <c r="AX145" s="207" t="s">
        <v>73</v>
      </c>
      <c r="AY145" s="208" t="s">
        <v>175</v>
      </c>
    </row>
    <row r="146" spans="2:51" s="214" customFormat="1">
      <c r="B146" s="213"/>
      <c r="D146" s="202" t="s">
        <v>185</v>
      </c>
      <c r="E146" s="215" t="s">
        <v>5</v>
      </c>
      <c r="F146" s="216" t="s">
        <v>77</v>
      </c>
      <c r="H146" s="217">
        <v>1</v>
      </c>
      <c r="L146" s="213"/>
      <c r="M146" s="297"/>
      <c r="N146" s="298"/>
      <c r="O146" s="298"/>
      <c r="P146" s="298"/>
      <c r="Q146" s="298"/>
      <c r="R146" s="298"/>
      <c r="S146" s="298"/>
      <c r="T146" s="299"/>
      <c r="AT146" s="215" t="s">
        <v>185</v>
      </c>
      <c r="AU146" s="215" t="s">
        <v>81</v>
      </c>
      <c r="AV146" s="214" t="s">
        <v>81</v>
      </c>
      <c r="AW146" s="214" t="s">
        <v>36</v>
      </c>
      <c r="AX146" s="214" t="s">
        <v>77</v>
      </c>
      <c r="AY146" s="215" t="s">
        <v>175</v>
      </c>
    </row>
    <row r="147" spans="2:51" s="109" customFormat="1" ht="6.95" customHeight="1">
      <c r="B147" s="135"/>
      <c r="C147" s="136"/>
      <c r="D147" s="136"/>
      <c r="E147" s="136"/>
      <c r="F147" s="136"/>
      <c r="G147" s="136"/>
      <c r="H147" s="136"/>
      <c r="I147" s="136"/>
      <c r="J147" s="136"/>
      <c r="K147" s="136"/>
      <c r="L147" s="110"/>
    </row>
  </sheetData>
  <sheetProtection algorithmName="SHA-512" hashValue="CDSooJ25ccKMmI3HUU/vx2vhd2fnykpPD5Xu4CFueD/atFMjr77w7kCKYs9c/Xt7w+3VfAlVB9rzgubyUawNnQ==" saltValue="pJkAHAGhdZBqolSA7RVVIg==" spinCount="100000" sheet="1" objects="1" scenarios="1"/>
  <autoFilter ref="C81:K146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5" customWidth="1"/>
    <col min="2" max="2" width="1.6640625" style="15" customWidth="1"/>
    <col min="3" max="4" width="5" style="15" customWidth="1"/>
    <col min="5" max="5" width="11.6640625" style="15" customWidth="1"/>
    <col min="6" max="6" width="9.1640625" style="15" customWidth="1"/>
    <col min="7" max="7" width="5" style="15" customWidth="1"/>
    <col min="8" max="8" width="77.83203125" style="15" customWidth="1"/>
    <col min="9" max="10" width="20" style="15" customWidth="1"/>
    <col min="11" max="11" width="1.6640625" style="15" customWidth="1"/>
  </cols>
  <sheetData>
    <row r="1" spans="2:11" ht="37.5" customHeight="1"/>
    <row r="2" spans="2:11" ht="7.5" customHeight="1">
      <c r="B2" s="16"/>
      <c r="C2" s="17"/>
      <c r="D2" s="17"/>
      <c r="E2" s="17"/>
      <c r="F2" s="17"/>
      <c r="G2" s="17"/>
      <c r="H2" s="17"/>
      <c r="I2" s="17"/>
      <c r="J2" s="17"/>
      <c r="K2" s="18"/>
    </row>
    <row r="3" spans="2:11" s="1" customFormat="1" ht="45" customHeight="1">
      <c r="B3" s="19"/>
      <c r="C3" s="374" t="s">
        <v>2452</v>
      </c>
      <c r="D3" s="374"/>
      <c r="E3" s="374"/>
      <c r="F3" s="374"/>
      <c r="G3" s="374"/>
      <c r="H3" s="374"/>
      <c r="I3" s="374"/>
      <c r="J3" s="374"/>
      <c r="K3" s="20"/>
    </row>
    <row r="4" spans="2:11" ht="25.5" customHeight="1">
      <c r="B4" s="21"/>
      <c r="C4" s="378" t="s">
        <v>2453</v>
      </c>
      <c r="D4" s="378"/>
      <c r="E4" s="378"/>
      <c r="F4" s="378"/>
      <c r="G4" s="378"/>
      <c r="H4" s="378"/>
      <c r="I4" s="378"/>
      <c r="J4" s="378"/>
      <c r="K4" s="22"/>
    </row>
    <row r="5" spans="2:11" ht="5.25" customHeight="1">
      <c r="B5" s="21"/>
      <c r="C5" s="23"/>
      <c r="D5" s="23"/>
      <c r="E5" s="23"/>
      <c r="F5" s="23"/>
      <c r="G5" s="23"/>
      <c r="H5" s="23"/>
      <c r="I5" s="23"/>
      <c r="J5" s="23"/>
      <c r="K5" s="22"/>
    </row>
    <row r="6" spans="2:11" ht="15" customHeight="1">
      <c r="B6" s="21"/>
      <c r="C6" s="376" t="s">
        <v>2454</v>
      </c>
      <c r="D6" s="376"/>
      <c r="E6" s="376"/>
      <c r="F6" s="376"/>
      <c r="G6" s="376"/>
      <c r="H6" s="376"/>
      <c r="I6" s="376"/>
      <c r="J6" s="376"/>
      <c r="K6" s="22"/>
    </row>
    <row r="7" spans="2:11" ht="15" customHeight="1">
      <c r="B7" s="25"/>
      <c r="C7" s="376" t="s">
        <v>2455</v>
      </c>
      <c r="D7" s="376"/>
      <c r="E7" s="376"/>
      <c r="F7" s="376"/>
      <c r="G7" s="376"/>
      <c r="H7" s="376"/>
      <c r="I7" s="376"/>
      <c r="J7" s="376"/>
      <c r="K7" s="22"/>
    </row>
    <row r="8" spans="2:11" ht="12.75" customHeight="1">
      <c r="B8" s="25"/>
      <c r="C8" s="24"/>
      <c r="D8" s="24"/>
      <c r="E8" s="24"/>
      <c r="F8" s="24"/>
      <c r="G8" s="24"/>
      <c r="H8" s="24"/>
      <c r="I8" s="24"/>
      <c r="J8" s="24"/>
      <c r="K8" s="22"/>
    </row>
    <row r="9" spans="2:11" ht="15" customHeight="1">
      <c r="B9" s="25"/>
      <c r="C9" s="376" t="s">
        <v>2456</v>
      </c>
      <c r="D9" s="376"/>
      <c r="E9" s="376"/>
      <c r="F9" s="376"/>
      <c r="G9" s="376"/>
      <c r="H9" s="376"/>
      <c r="I9" s="376"/>
      <c r="J9" s="376"/>
      <c r="K9" s="22"/>
    </row>
    <row r="10" spans="2:11" ht="15" customHeight="1">
      <c r="B10" s="25"/>
      <c r="C10" s="24"/>
      <c r="D10" s="376" t="s">
        <v>2457</v>
      </c>
      <c r="E10" s="376"/>
      <c r="F10" s="376"/>
      <c r="G10" s="376"/>
      <c r="H10" s="376"/>
      <c r="I10" s="376"/>
      <c r="J10" s="376"/>
      <c r="K10" s="22"/>
    </row>
    <row r="11" spans="2:11" ht="15" customHeight="1">
      <c r="B11" s="25"/>
      <c r="C11" s="26"/>
      <c r="D11" s="376" t="s">
        <v>2458</v>
      </c>
      <c r="E11" s="376"/>
      <c r="F11" s="376"/>
      <c r="G11" s="376"/>
      <c r="H11" s="376"/>
      <c r="I11" s="376"/>
      <c r="J11" s="376"/>
      <c r="K11" s="22"/>
    </row>
    <row r="12" spans="2:11" ht="12.75" customHeight="1">
      <c r="B12" s="25"/>
      <c r="C12" s="26"/>
      <c r="D12" s="26"/>
      <c r="E12" s="26"/>
      <c r="F12" s="26"/>
      <c r="G12" s="26"/>
      <c r="H12" s="26"/>
      <c r="I12" s="26"/>
      <c r="J12" s="26"/>
      <c r="K12" s="22"/>
    </row>
    <row r="13" spans="2:11" ht="15" customHeight="1">
      <c r="B13" s="25"/>
      <c r="C13" s="26"/>
      <c r="D13" s="376" t="s">
        <v>2459</v>
      </c>
      <c r="E13" s="376"/>
      <c r="F13" s="376"/>
      <c r="G13" s="376"/>
      <c r="H13" s="376"/>
      <c r="I13" s="376"/>
      <c r="J13" s="376"/>
      <c r="K13" s="22"/>
    </row>
    <row r="14" spans="2:11" ht="15" customHeight="1">
      <c r="B14" s="25"/>
      <c r="C14" s="26"/>
      <c r="D14" s="376" t="s">
        <v>2460</v>
      </c>
      <c r="E14" s="376"/>
      <c r="F14" s="376"/>
      <c r="G14" s="376"/>
      <c r="H14" s="376"/>
      <c r="I14" s="376"/>
      <c r="J14" s="376"/>
      <c r="K14" s="22"/>
    </row>
    <row r="15" spans="2:11" ht="15" customHeight="1">
      <c r="B15" s="25"/>
      <c r="C15" s="26"/>
      <c r="D15" s="376" t="s">
        <v>2461</v>
      </c>
      <c r="E15" s="376"/>
      <c r="F15" s="376"/>
      <c r="G15" s="376"/>
      <c r="H15" s="376"/>
      <c r="I15" s="376"/>
      <c r="J15" s="376"/>
      <c r="K15" s="22"/>
    </row>
    <row r="16" spans="2:11" ht="15" customHeight="1">
      <c r="B16" s="25"/>
      <c r="C16" s="26"/>
      <c r="D16" s="26"/>
      <c r="E16" s="27" t="s">
        <v>79</v>
      </c>
      <c r="F16" s="376" t="s">
        <v>2462</v>
      </c>
      <c r="G16" s="376"/>
      <c r="H16" s="376"/>
      <c r="I16" s="376"/>
      <c r="J16" s="376"/>
      <c r="K16" s="22"/>
    </row>
    <row r="17" spans="2:11" ht="15" customHeight="1">
      <c r="B17" s="25"/>
      <c r="C17" s="26"/>
      <c r="D17" s="26"/>
      <c r="E17" s="27" t="s">
        <v>2463</v>
      </c>
      <c r="F17" s="376" t="s">
        <v>2464</v>
      </c>
      <c r="G17" s="376"/>
      <c r="H17" s="376"/>
      <c r="I17" s="376"/>
      <c r="J17" s="376"/>
      <c r="K17" s="22"/>
    </row>
    <row r="18" spans="2:11" ht="15" customHeight="1">
      <c r="B18" s="25"/>
      <c r="C18" s="26"/>
      <c r="D18" s="26"/>
      <c r="E18" s="27" t="s">
        <v>2465</v>
      </c>
      <c r="F18" s="376" t="s">
        <v>2466</v>
      </c>
      <c r="G18" s="376"/>
      <c r="H18" s="376"/>
      <c r="I18" s="376"/>
      <c r="J18" s="376"/>
      <c r="K18" s="22"/>
    </row>
    <row r="19" spans="2:11" ht="15" customHeight="1">
      <c r="B19" s="25"/>
      <c r="C19" s="26"/>
      <c r="D19" s="26"/>
      <c r="E19" s="27" t="s">
        <v>2467</v>
      </c>
      <c r="F19" s="376" t="s">
        <v>2468</v>
      </c>
      <c r="G19" s="376"/>
      <c r="H19" s="376"/>
      <c r="I19" s="376"/>
      <c r="J19" s="376"/>
      <c r="K19" s="22"/>
    </row>
    <row r="20" spans="2:11" ht="15" customHeight="1">
      <c r="B20" s="25"/>
      <c r="C20" s="26"/>
      <c r="D20" s="26"/>
      <c r="E20" s="27" t="s">
        <v>726</v>
      </c>
      <c r="F20" s="376" t="s">
        <v>727</v>
      </c>
      <c r="G20" s="376"/>
      <c r="H20" s="376"/>
      <c r="I20" s="376"/>
      <c r="J20" s="376"/>
      <c r="K20" s="22"/>
    </row>
    <row r="21" spans="2:11" ht="15" customHeight="1">
      <c r="B21" s="25"/>
      <c r="C21" s="26"/>
      <c r="D21" s="26"/>
      <c r="E21" s="27" t="s">
        <v>85</v>
      </c>
      <c r="F21" s="376" t="s">
        <v>2469</v>
      </c>
      <c r="G21" s="376"/>
      <c r="H21" s="376"/>
      <c r="I21" s="376"/>
      <c r="J21" s="376"/>
      <c r="K21" s="22"/>
    </row>
    <row r="22" spans="2:11" ht="12.75" customHeight="1">
      <c r="B22" s="25"/>
      <c r="C22" s="26"/>
      <c r="D22" s="26"/>
      <c r="E22" s="26"/>
      <c r="F22" s="26"/>
      <c r="G22" s="26"/>
      <c r="H22" s="26"/>
      <c r="I22" s="26"/>
      <c r="J22" s="26"/>
      <c r="K22" s="22"/>
    </row>
    <row r="23" spans="2:11" ht="15" customHeight="1">
      <c r="B23" s="25"/>
      <c r="C23" s="376" t="s">
        <v>2470</v>
      </c>
      <c r="D23" s="376"/>
      <c r="E23" s="376"/>
      <c r="F23" s="376"/>
      <c r="G23" s="376"/>
      <c r="H23" s="376"/>
      <c r="I23" s="376"/>
      <c r="J23" s="376"/>
      <c r="K23" s="22"/>
    </row>
    <row r="24" spans="2:11" ht="15" customHeight="1">
      <c r="B24" s="25"/>
      <c r="C24" s="376" t="s">
        <v>2471</v>
      </c>
      <c r="D24" s="376"/>
      <c r="E24" s="376"/>
      <c r="F24" s="376"/>
      <c r="G24" s="376"/>
      <c r="H24" s="376"/>
      <c r="I24" s="376"/>
      <c r="J24" s="376"/>
      <c r="K24" s="22"/>
    </row>
    <row r="25" spans="2:11" ht="15" customHeight="1">
      <c r="B25" s="25"/>
      <c r="C25" s="24"/>
      <c r="D25" s="376" t="s">
        <v>2472</v>
      </c>
      <c r="E25" s="376"/>
      <c r="F25" s="376"/>
      <c r="G25" s="376"/>
      <c r="H25" s="376"/>
      <c r="I25" s="376"/>
      <c r="J25" s="376"/>
      <c r="K25" s="22"/>
    </row>
    <row r="26" spans="2:11" ht="15" customHeight="1">
      <c r="B26" s="25"/>
      <c r="C26" s="26"/>
      <c r="D26" s="376" t="s">
        <v>2473</v>
      </c>
      <c r="E26" s="376"/>
      <c r="F26" s="376"/>
      <c r="G26" s="376"/>
      <c r="H26" s="376"/>
      <c r="I26" s="376"/>
      <c r="J26" s="376"/>
      <c r="K26" s="22"/>
    </row>
    <row r="27" spans="2:11" ht="12.75" customHeight="1">
      <c r="B27" s="25"/>
      <c r="C27" s="26"/>
      <c r="D27" s="26"/>
      <c r="E27" s="26"/>
      <c r="F27" s="26"/>
      <c r="G27" s="26"/>
      <c r="H27" s="26"/>
      <c r="I27" s="26"/>
      <c r="J27" s="26"/>
      <c r="K27" s="22"/>
    </row>
    <row r="28" spans="2:11" ht="15" customHeight="1">
      <c r="B28" s="25"/>
      <c r="C28" s="26"/>
      <c r="D28" s="376" t="s">
        <v>2474</v>
      </c>
      <c r="E28" s="376"/>
      <c r="F28" s="376"/>
      <c r="G28" s="376"/>
      <c r="H28" s="376"/>
      <c r="I28" s="376"/>
      <c r="J28" s="376"/>
      <c r="K28" s="22"/>
    </row>
    <row r="29" spans="2:11" ht="15" customHeight="1">
      <c r="B29" s="25"/>
      <c r="C29" s="26"/>
      <c r="D29" s="376" t="s">
        <v>2475</v>
      </c>
      <c r="E29" s="376"/>
      <c r="F29" s="376"/>
      <c r="G29" s="376"/>
      <c r="H29" s="376"/>
      <c r="I29" s="376"/>
      <c r="J29" s="376"/>
      <c r="K29" s="22"/>
    </row>
    <row r="30" spans="2:11" ht="12.75" customHeight="1">
      <c r="B30" s="25"/>
      <c r="C30" s="26"/>
      <c r="D30" s="26"/>
      <c r="E30" s="26"/>
      <c r="F30" s="26"/>
      <c r="G30" s="26"/>
      <c r="H30" s="26"/>
      <c r="I30" s="26"/>
      <c r="J30" s="26"/>
      <c r="K30" s="22"/>
    </row>
    <row r="31" spans="2:11" ht="15" customHeight="1">
      <c r="B31" s="25"/>
      <c r="C31" s="26"/>
      <c r="D31" s="376" t="s">
        <v>2476</v>
      </c>
      <c r="E31" s="376"/>
      <c r="F31" s="376"/>
      <c r="G31" s="376"/>
      <c r="H31" s="376"/>
      <c r="I31" s="376"/>
      <c r="J31" s="376"/>
      <c r="K31" s="22"/>
    </row>
    <row r="32" spans="2:11" ht="15" customHeight="1">
      <c r="B32" s="25"/>
      <c r="C32" s="26"/>
      <c r="D32" s="376" t="s">
        <v>2477</v>
      </c>
      <c r="E32" s="376"/>
      <c r="F32" s="376"/>
      <c r="G32" s="376"/>
      <c r="H32" s="376"/>
      <c r="I32" s="376"/>
      <c r="J32" s="376"/>
      <c r="K32" s="22"/>
    </row>
    <row r="33" spans="2:11" ht="15" customHeight="1">
      <c r="B33" s="25"/>
      <c r="C33" s="26"/>
      <c r="D33" s="376" t="s">
        <v>2478</v>
      </c>
      <c r="E33" s="376"/>
      <c r="F33" s="376"/>
      <c r="G33" s="376"/>
      <c r="H33" s="376"/>
      <c r="I33" s="376"/>
      <c r="J33" s="376"/>
      <c r="K33" s="22"/>
    </row>
    <row r="34" spans="2:11" ht="15" customHeight="1">
      <c r="B34" s="25"/>
      <c r="C34" s="26"/>
      <c r="D34" s="24"/>
      <c r="E34" s="28" t="s">
        <v>160</v>
      </c>
      <c r="F34" s="24"/>
      <c r="G34" s="376" t="s">
        <v>2479</v>
      </c>
      <c r="H34" s="376"/>
      <c r="I34" s="376"/>
      <c r="J34" s="376"/>
      <c r="K34" s="22"/>
    </row>
    <row r="35" spans="2:11" ht="30.75" customHeight="1">
      <c r="B35" s="25"/>
      <c r="C35" s="26"/>
      <c r="D35" s="24"/>
      <c r="E35" s="28" t="s">
        <v>2480</v>
      </c>
      <c r="F35" s="24"/>
      <c r="G35" s="376" t="s">
        <v>2481</v>
      </c>
      <c r="H35" s="376"/>
      <c r="I35" s="376"/>
      <c r="J35" s="376"/>
      <c r="K35" s="22"/>
    </row>
    <row r="36" spans="2:11" ht="15" customHeight="1">
      <c r="B36" s="25"/>
      <c r="C36" s="26"/>
      <c r="D36" s="24"/>
      <c r="E36" s="28" t="s">
        <v>54</v>
      </c>
      <c r="F36" s="24"/>
      <c r="G36" s="376" t="s">
        <v>2482</v>
      </c>
      <c r="H36" s="376"/>
      <c r="I36" s="376"/>
      <c r="J36" s="376"/>
      <c r="K36" s="22"/>
    </row>
    <row r="37" spans="2:11" ht="15" customHeight="1">
      <c r="B37" s="25"/>
      <c r="C37" s="26"/>
      <c r="D37" s="24"/>
      <c r="E37" s="28" t="s">
        <v>161</v>
      </c>
      <c r="F37" s="24"/>
      <c r="G37" s="376" t="s">
        <v>2483</v>
      </c>
      <c r="H37" s="376"/>
      <c r="I37" s="376"/>
      <c r="J37" s="376"/>
      <c r="K37" s="22"/>
    </row>
    <row r="38" spans="2:11" ht="15" customHeight="1">
      <c r="B38" s="25"/>
      <c r="C38" s="26"/>
      <c r="D38" s="24"/>
      <c r="E38" s="28" t="s">
        <v>162</v>
      </c>
      <c r="F38" s="24"/>
      <c r="G38" s="376" t="s">
        <v>2484</v>
      </c>
      <c r="H38" s="376"/>
      <c r="I38" s="376"/>
      <c r="J38" s="376"/>
      <c r="K38" s="22"/>
    </row>
    <row r="39" spans="2:11" ht="15" customHeight="1">
      <c r="B39" s="25"/>
      <c r="C39" s="26"/>
      <c r="D39" s="24"/>
      <c r="E39" s="28" t="s">
        <v>163</v>
      </c>
      <c r="F39" s="24"/>
      <c r="G39" s="376" t="s">
        <v>2485</v>
      </c>
      <c r="H39" s="376"/>
      <c r="I39" s="376"/>
      <c r="J39" s="376"/>
      <c r="K39" s="22"/>
    </row>
    <row r="40" spans="2:11" ht="15" customHeight="1">
      <c r="B40" s="25"/>
      <c r="C40" s="26"/>
      <c r="D40" s="24"/>
      <c r="E40" s="28" t="s">
        <v>2486</v>
      </c>
      <c r="F40" s="24"/>
      <c r="G40" s="376" t="s">
        <v>2487</v>
      </c>
      <c r="H40" s="376"/>
      <c r="I40" s="376"/>
      <c r="J40" s="376"/>
      <c r="K40" s="22"/>
    </row>
    <row r="41" spans="2:11" ht="15" customHeight="1">
      <c r="B41" s="25"/>
      <c r="C41" s="26"/>
      <c r="D41" s="24"/>
      <c r="E41" s="28"/>
      <c r="F41" s="24"/>
      <c r="G41" s="376" t="s">
        <v>2488</v>
      </c>
      <c r="H41" s="376"/>
      <c r="I41" s="376"/>
      <c r="J41" s="376"/>
      <c r="K41" s="22"/>
    </row>
    <row r="42" spans="2:11" ht="15" customHeight="1">
      <c r="B42" s="25"/>
      <c r="C42" s="26"/>
      <c r="D42" s="24"/>
      <c r="E42" s="28" t="s">
        <v>2489</v>
      </c>
      <c r="F42" s="24"/>
      <c r="G42" s="376" t="s">
        <v>2490</v>
      </c>
      <c r="H42" s="376"/>
      <c r="I42" s="376"/>
      <c r="J42" s="376"/>
      <c r="K42" s="22"/>
    </row>
    <row r="43" spans="2:11" ht="15" customHeight="1">
      <c r="B43" s="25"/>
      <c r="C43" s="26"/>
      <c r="D43" s="24"/>
      <c r="E43" s="28" t="s">
        <v>165</v>
      </c>
      <c r="F43" s="24"/>
      <c r="G43" s="376" t="s">
        <v>2491</v>
      </c>
      <c r="H43" s="376"/>
      <c r="I43" s="376"/>
      <c r="J43" s="376"/>
      <c r="K43" s="22"/>
    </row>
    <row r="44" spans="2:11" ht="12.75" customHeight="1">
      <c r="B44" s="25"/>
      <c r="C44" s="26"/>
      <c r="D44" s="24"/>
      <c r="E44" s="24"/>
      <c r="F44" s="24"/>
      <c r="G44" s="24"/>
      <c r="H44" s="24"/>
      <c r="I44" s="24"/>
      <c r="J44" s="24"/>
      <c r="K44" s="22"/>
    </row>
    <row r="45" spans="2:11" ht="15" customHeight="1">
      <c r="B45" s="25"/>
      <c r="C45" s="26"/>
      <c r="D45" s="376" t="s">
        <v>2492</v>
      </c>
      <c r="E45" s="376"/>
      <c r="F45" s="376"/>
      <c r="G45" s="376"/>
      <c r="H45" s="376"/>
      <c r="I45" s="376"/>
      <c r="J45" s="376"/>
      <c r="K45" s="22"/>
    </row>
    <row r="46" spans="2:11" ht="15" customHeight="1">
      <c r="B46" s="25"/>
      <c r="C46" s="26"/>
      <c r="D46" s="26"/>
      <c r="E46" s="376" t="s">
        <v>2493</v>
      </c>
      <c r="F46" s="376"/>
      <c r="G46" s="376"/>
      <c r="H46" s="376"/>
      <c r="I46" s="376"/>
      <c r="J46" s="376"/>
      <c r="K46" s="22"/>
    </row>
    <row r="47" spans="2:11" ht="15" customHeight="1">
      <c r="B47" s="25"/>
      <c r="C47" s="26"/>
      <c r="D47" s="26"/>
      <c r="E47" s="376" t="s">
        <v>2494</v>
      </c>
      <c r="F47" s="376"/>
      <c r="G47" s="376"/>
      <c r="H47" s="376"/>
      <c r="I47" s="376"/>
      <c r="J47" s="376"/>
      <c r="K47" s="22"/>
    </row>
    <row r="48" spans="2:11" ht="15" customHeight="1">
      <c r="B48" s="25"/>
      <c r="C48" s="26"/>
      <c r="D48" s="26"/>
      <c r="E48" s="376" t="s">
        <v>2495</v>
      </c>
      <c r="F48" s="376"/>
      <c r="G48" s="376"/>
      <c r="H48" s="376"/>
      <c r="I48" s="376"/>
      <c r="J48" s="376"/>
      <c r="K48" s="22"/>
    </row>
    <row r="49" spans="2:11" ht="15" customHeight="1">
      <c r="B49" s="25"/>
      <c r="C49" s="26"/>
      <c r="D49" s="376" t="s">
        <v>2496</v>
      </c>
      <c r="E49" s="376"/>
      <c r="F49" s="376"/>
      <c r="G49" s="376"/>
      <c r="H49" s="376"/>
      <c r="I49" s="376"/>
      <c r="J49" s="376"/>
      <c r="K49" s="22"/>
    </row>
    <row r="50" spans="2:11" ht="25.5" customHeight="1">
      <c r="B50" s="21"/>
      <c r="C50" s="378" t="s">
        <v>2497</v>
      </c>
      <c r="D50" s="378"/>
      <c r="E50" s="378"/>
      <c r="F50" s="378"/>
      <c r="G50" s="378"/>
      <c r="H50" s="378"/>
      <c r="I50" s="378"/>
      <c r="J50" s="378"/>
      <c r="K50" s="22"/>
    </row>
    <row r="51" spans="2:11" ht="5.25" customHeight="1">
      <c r="B51" s="21"/>
      <c r="C51" s="23"/>
      <c r="D51" s="23"/>
      <c r="E51" s="23"/>
      <c r="F51" s="23"/>
      <c r="G51" s="23"/>
      <c r="H51" s="23"/>
      <c r="I51" s="23"/>
      <c r="J51" s="23"/>
      <c r="K51" s="22"/>
    </row>
    <row r="52" spans="2:11" ht="15" customHeight="1">
      <c r="B52" s="21"/>
      <c r="C52" s="376" t="s">
        <v>2498</v>
      </c>
      <c r="D52" s="376"/>
      <c r="E52" s="376"/>
      <c r="F52" s="376"/>
      <c r="G52" s="376"/>
      <c r="H52" s="376"/>
      <c r="I52" s="376"/>
      <c r="J52" s="376"/>
      <c r="K52" s="22"/>
    </row>
    <row r="53" spans="2:11" ht="15" customHeight="1">
      <c r="B53" s="21"/>
      <c r="C53" s="376" t="s">
        <v>2499</v>
      </c>
      <c r="D53" s="376"/>
      <c r="E53" s="376"/>
      <c r="F53" s="376"/>
      <c r="G53" s="376"/>
      <c r="H53" s="376"/>
      <c r="I53" s="376"/>
      <c r="J53" s="376"/>
      <c r="K53" s="22"/>
    </row>
    <row r="54" spans="2:11" ht="12.75" customHeight="1">
      <c r="B54" s="21"/>
      <c r="C54" s="24"/>
      <c r="D54" s="24"/>
      <c r="E54" s="24"/>
      <c r="F54" s="24"/>
      <c r="G54" s="24"/>
      <c r="H54" s="24"/>
      <c r="I54" s="24"/>
      <c r="J54" s="24"/>
      <c r="K54" s="22"/>
    </row>
    <row r="55" spans="2:11" ht="15" customHeight="1">
      <c r="B55" s="21"/>
      <c r="C55" s="376" t="s">
        <v>2500</v>
      </c>
      <c r="D55" s="376"/>
      <c r="E55" s="376"/>
      <c r="F55" s="376"/>
      <c r="G55" s="376"/>
      <c r="H55" s="376"/>
      <c r="I55" s="376"/>
      <c r="J55" s="376"/>
      <c r="K55" s="22"/>
    </row>
    <row r="56" spans="2:11" ht="15" customHeight="1">
      <c r="B56" s="21"/>
      <c r="C56" s="26"/>
      <c r="D56" s="376" t="s">
        <v>2501</v>
      </c>
      <c r="E56" s="376"/>
      <c r="F56" s="376"/>
      <c r="G56" s="376"/>
      <c r="H56" s="376"/>
      <c r="I56" s="376"/>
      <c r="J56" s="376"/>
      <c r="K56" s="22"/>
    </row>
    <row r="57" spans="2:11" ht="15" customHeight="1">
      <c r="B57" s="21"/>
      <c r="C57" s="26"/>
      <c r="D57" s="376" t="s">
        <v>2502</v>
      </c>
      <c r="E57" s="376"/>
      <c r="F57" s="376"/>
      <c r="G57" s="376"/>
      <c r="H57" s="376"/>
      <c r="I57" s="376"/>
      <c r="J57" s="376"/>
      <c r="K57" s="22"/>
    </row>
    <row r="58" spans="2:11" ht="15" customHeight="1">
      <c r="B58" s="21"/>
      <c r="C58" s="26"/>
      <c r="D58" s="376" t="s">
        <v>2503</v>
      </c>
      <c r="E58" s="376"/>
      <c r="F58" s="376"/>
      <c r="G58" s="376"/>
      <c r="H58" s="376"/>
      <c r="I58" s="376"/>
      <c r="J58" s="376"/>
      <c r="K58" s="22"/>
    </row>
    <row r="59" spans="2:11" ht="15" customHeight="1">
      <c r="B59" s="21"/>
      <c r="C59" s="26"/>
      <c r="D59" s="376" t="s">
        <v>2504</v>
      </c>
      <c r="E59" s="376"/>
      <c r="F59" s="376"/>
      <c r="G59" s="376"/>
      <c r="H59" s="376"/>
      <c r="I59" s="376"/>
      <c r="J59" s="376"/>
      <c r="K59" s="22"/>
    </row>
    <row r="60" spans="2:11" ht="15" customHeight="1">
      <c r="B60" s="21"/>
      <c r="C60" s="26"/>
      <c r="D60" s="377" t="s">
        <v>2505</v>
      </c>
      <c r="E60" s="377"/>
      <c r="F60" s="377"/>
      <c r="G60" s="377"/>
      <c r="H60" s="377"/>
      <c r="I60" s="377"/>
      <c r="J60" s="377"/>
      <c r="K60" s="22"/>
    </row>
    <row r="61" spans="2:11" ht="15" customHeight="1">
      <c r="B61" s="21"/>
      <c r="C61" s="26"/>
      <c r="D61" s="376" t="s">
        <v>2506</v>
      </c>
      <c r="E61" s="376"/>
      <c r="F61" s="376"/>
      <c r="G61" s="376"/>
      <c r="H61" s="376"/>
      <c r="I61" s="376"/>
      <c r="J61" s="376"/>
      <c r="K61" s="22"/>
    </row>
    <row r="62" spans="2:11" ht="12.75" customHeight="1">
      <c r="B62" s="21"/>
      <c r="C62" s="26"/>
      <c r="D62" s="26"/>
      <c r="E62" s="29"/>
      <c r="F62" s="26"/>
      <c r="G62" s="26"/>
      <c r="H62" s="26"/>
      <c r="I62" s="26"/>
      <c r="J62" s="26"/>
      <c r="K62" s="22"/>
    </row>
    <row r="63" spans="2:11" ht="15" customHeight="1">
      <c r="B63" s="21"/>
      <c r="C63" s="26"/>
      <c r="D63" s="376" t="s">
        <v>2507</v>
      </c>
      <c r="E63" s="376"/>
      <c r="F63" s="376"/>
      <c r="G63" s="376"/>
      <c r="H63" s="376"/>
      <c r="I63" s="376"/>
      <c r="J63" s="376"/>
      <c r="K63" s="22"/>
    </row>
    <row r="64" spans="2:11" ht="15" customHeight="1">
      <c r="B64" s="21"/>
      <c r="C64" s="26"/>
      <c r="D64" s="377" t="s">
        <v>2508</v>
      </c>
      <c r="E64" s="377"/>
      <c r="F64" s="377"/>
      <c r="G64" s="377"/>
      <c r="H64" s="377"/>
      <c r="I64" s="377"/>
      <c r="J64" s="377"/>
      <c r="K64" s="22"/>
    </row>
    <row r="65" spans="2:11" ht="15" customHeight="1">
      <c r="B65" s="21"/>
      <c r="C65" s="26"/>
      <c r="D65" s="376" t="s">
        <v>2509</v>
      </c>
      <c r="E65" s="376"/>
      <c r="F65" s="376"/>
      <c r="G65" s="376"/>
      <c r="H65" s="376"/>
      <c r="I65" s="376"/>
      <c r="J65" s="376"/>
      <c r="K65" s="22"/>
    </row>
    <row r="66" spans="2:11" ht="15" customHeight="1">
      <c r="B66" s="21"/>
      <c r="C66" s="26"/>
      <c r="D66" s="376" t="s">
        <v>2510</v>
      </c>
      <c r="E66" s="376"/>
      <c r="F66" s="376"/>
      <c r="G66" s="376"/>
      <c r="H66" s="376"/>
      <c r="I66" s="376"/>
      <c r="J66" s="376"/>
      <c r="K66" s="22"/>
    </row>
    <row r="67" spans="2:11" ht="15" customHeight="1">
      <c r="B67" s="21"/>
      <c r="C67" s="26"/>
      <c r="D67" s="376" t="s">
        <v>2511</v>
      </c>
      <c r="E67" s="376"/>
      <c r="F67" s="376"/>
      <c r="G67" s="376"/>
      <c r="H67" s="376"/>
      <c r="I67" s="376"/>
      <c r="J67" s="376"/>
      <c r="K67" s="22"/>
    </row>
    <row r="68" spans="2:11" ht="15" customHeight="1">
      <c r="B68" s="21"/>
      <c r="C68" s="26"/>
      <c r="D68" s="376" t="s">
        <v>2512</v>
      </c>
      <c r="E68" s="376"/>
      <c r="F68" s="376"/>
      <c r="G68" s="376"/>
      <c r="H68" s="376"/>
      <c r="I68" s="376"/>
      <c r="J68" s="376"/>
      <c r="K68" s="22"/>
    </row>
    <row r="69" spans="2:11" ht="12.75" customHeight="1">
      <c r="B69" s="30"/>
      <c r="C69" s="31"/>
      <c r="D69" s="31"/>
      <c r="E69" s="31"/>
      <c r="F69" s="31"/>
      <c r="G69" s="31"/>
      <c r="H69" s="31"/>
      <c r="I69" s="31"/>
      <c r="J69" s="31"/>
      <c r="K69" s="32"/>
    </row>
    <row r="70" spans="2:11" ht="18.75" customHeight="1">
      <c r="B70" s="33"/>
      <c r="C70" s="33"/>
      <c r="D70" s="33"/>
      <c r="E70" s="33"/>
      <c r="F70" s="33"/>
      <c r="G70" s="33"/>
      <c r="H70" s="33"/>
      <c r="I70" s="33"/>
      <c r="J70" s="33"/>
      <c r="K70" s="34"/>
    </row>
    <row r="71" spans="2:11" ht="18.75" customHeight="1"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2:11" ht="7.5" customHeight="1">
      <c r="B72" s="35"/>
      <c r="C72" s="36"/>
      <c r="D72" s="36"/>
      <c r="E72" s="36"/>
      <c r="F72" s="36"/>
      <c r="G72" s="36"/>
      <c r="H72" s="36"/>
      <c r="I72" s="36"/>
      <c r="J72" s="36"/>
      <c r="K72" s="37"/>
    </row>
    <row r="73" spans="2:11" ht="45" customHeight="1">
      <c r="B73" s="38"/>
      <c r="C73" s="375" t="s">
        <v>138</v>
      </c>
      <c r="D73" s="375"/>
      <c r="E73" s="375"/>
      <c r="F73" s="375"/>
      <c r="G73" s="375"/>
      <c r="H73" s="375"/>
      <c r="I73" s="375"/>
      <c r="J73" s="375"/>
      <c r="K73" s="39"/>
    </row>
    <row r="74" spans="2:11" ht="17.25" customHeight="1">
      <c r="B74" s="38"/>
      <c r="C74" s="40" t="s">
        <v>2513</v>
      </c>
      <c r="D74" s="40"/>
      <c r="E74" s="40"/>
      <c r="F74" s="40" t="s">
        <v>2514</v>
      </c>
      <c r="G74" s="41"/>
      <c r="H74" s="40" t="s">
        <v>161</v>
      </c>
      <c r="I74" s="40" t="s">
        <v>58</v>
      </c>
      <c r="J74" s="40" t="s">
        <v>2515</v>
      </c>
      <c r="K74" s="39"/>
    </row>
    <row r="75" spans="2:11" ht="17.25" customHeight="1">
      <c r="B75" s="38"/>
      <c r="C75" s="42" t="s">
        <v>2516</v>
      </c>
      <c r="D75" s="42"/>
      <c r="E75" s="42"/>
      <c r="F75" s="43" t="s">
        <v>2517</v>
      </c>
      <c r="G75" s="44"/>
      <c r="H75" s="42"/>
      <c r="I75" s="42"/>
      <c r="J75" s="42" t="s">
        <v>2518</v>
      </c>
      <c r="K75" s="39"/>
    </row>
    <row r="76" spans="2:11" ht="5.25" customHeight="1">
      <c r="B76" s="38"/>
      <c r="C76" s="45"/>
      <c r="D76" s="45"/>
      <c r="E76" s="45"/>
      <c r="F76" s="45"/>
      <c r="G76" s="46"/>
      <c r="H76" s="45"/>
      <c r="I76" s="45"/>
      <c r="J76" s="45"/>
      <c r="K76" s="39"/>
    </row>
    <row r="77" spans="2:11" ht="15" customHeight="1">
      <c r="B77" s="38"/>
      <c r="C77" s="28" t="s">
        <v>54</v>
      </c>
      <c r="D77" s="45"/>
      <c r="E77" s="45"/>
      <c r="F77" s="47" t="s">
        <v>2519</v>
      </c>
      <c r="G77" s="46"/>
      <c r="H77" s="28" t="s">
        <v>2520</v>
      </c>
      <c r="I77" s="28" t="s">
        <v>2521</v>
      </c>
      <c r="J77" s="28">
        <v>20</v>
      </c>
      <c r="K77" s="39"/>
    </row>
    <row r="78" spans="2:11" ht="15" customHeight="1">
      <c r="B78" s="38"/>
      <c r="C78" s="28" t="s">
        <v>2522</v>
      </c>
      <c r="D78" s="28"/>
      <c r="E78" s="28"/>
      <c r="F78" s="47" t="s">
        <v>2519</v>
      </c>
      <c r="G78" s="46"/>
      <c r="H78" s="28" t="s">
        <v>2523</v>
      </c>
      <c r="I78" s="28" t="s">
        <v>2521</v>
      </c>
      <c r="J78" s="28">
        <v>120</v>
      </c>
      <c r="K78" s="39"/>
    </row>
    <row r="79" spans="2:11" ht="15" customHeight="1">
      <c r="B79" s="48"/>
      <c r="C79" s="28" t="s">
        <v>2524</v>
      </c>
      <c r="D79" s="28"/>
      <c r="E79" s="28"/>
      <c r="F79" s="47" t="s">
        <v>2525</v>
      </c>
      <c r="G79" s="46"/>
      <c r="H79" s="28" t="s">
        <v>2526</v>
      </c>
      <c r="I79" s="28" t="s">
        <v>2521</v>
      </c>
      <c r="J79" s="28">
        <v>50</v>
      </c>
      <c r="K79" s="39"/>
    </row>
    <row r="80" spans="2:11" ht="15" customHeight="1">
      <c r="B80" s="48"/>
      <c r="C80" s="28" t="s">
        <v>2527</v>
      </c>
      <c r="D80" s="28"/>
      <c r="E80" s="28"/>
      <c r="F80" s="47" t="s">
        <v>2519</v>
      </c>
      <c r="G80" s="46"/>
      <c r="H80" s="28" t="s">
        <v>2528</v>
      </c>
      <c r="I80" s="28" t="s">
        <v>2529</v>
      </c>
      <c r="J80" s="28"/>
      <c r="K80" s="39"/>
    </row>
    <row r="81" spans="2:11" ht="15" customHeight="1">
      <c r="B81" s="48"/>
      <c r="C81" s="49" t="s">
        <v>2530</v>
      </c>
      <c r="D81" s="49"/>
      <c r="E81" s="49"/>
      <c r="F81" s="50" t="s">
        <v>2525</v>
      </c>
      <c r="G81" s="49"/>
      <c r="H81" s="49" t="s">
        <v>2531</v>
      </c>
      <c r="I81" s="49" t="s">
        <v>2521</v>
      </c>
      <c r="J81" s="49">
        <v>15</v>
      </c>
      <c r="K81" s="39"/>
    </row>
    <row r="82" spans="2:11" ht="15" customHeight="1">
      <c r="B82" s="48"/>
      <c r="C82" s="49" t="s">
        <v>2532</v>
      </c>
      <c r="D82" s="49"/>
      <c r="E82" s="49"/>
      <c r="F82" s="50" t="s">
        <v>2525</v>
      </c>
      <c r="G82" s="49"/>
      <c r="H82" s="49" t="s">
        <v>2533</v>
      </c>
      <c r="I82" s="49" t="s">
        <v>2521</v>
      </c>
      <c r="J82" s="49">
        <v>15</v>
      </c>
      <c r="K82" s="39"/>
    </row>
    <row r="83" spans="2:11" ht="15" customHeight="1">
      <c r="B83" s="48"/>
      <c r="C83" s="49" t="s">
        <v>2534</v>
      </c>
      <c r="D83" s="49"/>
      <c r="E83" s="49"/>
      <c r="F83" s="50" t="s">
        <v>2525</v>
      </c>
      <c r="G83" s="49"/>
      <c r="H83" s="49" t="s">
        <v>2535</v>
      </c>
      <c r="I83" s="49" t="s">
        <v>2521</v>
      </c>
      <c r="J83" s="49">
        <v>20</v>
      </c>
      <c r="K83" s="39"/>
    </row>
    <row r="84" spans="2:11" ht="15" customHeight="1">
      <c r="B84" s="48"/>
      <c r="C84" s="49" t="s">
        <v>2536</v>
      </c>
      <c r="D84" s="49"/>
      <c r="E84" s="49"/>
      <c r="F84" s="50" t="s">
        <v>2525</v>
      </c>
      <c r="G84" s="49"/>
      <c r="H84" s="49" t="s">
        <v>2537</v>
      </c>
      <c r="I84" s="49" t="s">
        <v>2521</v>
      </c>
      <c r="J84" s="49">
        <v>20</v>
      </c>
      <c r="K84" s="39"/>
    </row>
    <row r="85" spans="2:11" ht="15" customHeight="1">
      <c r="B85" s="48"/>
      <c r="C85" s="28" t="s">
        <v>2538</v>
      </c>
      <c r="D85" s="28"/>
      <c r="E85" s="28"/>
      <c r="F85" s="47" t="s">
        <v>2525</v>
      </c>
      <c r="G85" s="46"/>
      <c r="H85" s="28" t="s">
        <v>2539</v>
      </c>
      <c r="I85" s="28" t="s">
        <v>2521</v>
      </c>
      <c r="J85" s="28">
        <v>50</v>
      </c>
      <c r="K85" s="39"/>
    </row>
    <row r="86" spans="2:11" ht="15" customHeight="1">
      <c r="B86" s="48"/>
      <c r="C86" s="28" t="s">
        <v>2540</v>
      </c>
      <c r="D86" s="28"/>
      <c r="E86" s="28"/>
      <c r="F86" s="47" t="s">
        <v>2525</v>
      </c>
      <c r="G86" s="46"/>
      <c r="H86" s="28" t="s">
        <v>2541</v>
      </c>
      <c r="I86" s="28" t="s">
        <v>2521</v>
      </c>
      <c r="J86" s="28">
        <v>20</v>
      </c>
      <c r="K86" s="39"/>
    </row>
    <row r="87" spans="2:11" ht="15" customHeight="1">
      <c r="B87" s="48"/>
      <c r="C87" s="28" t="s">
        <v>2542</v>
      </c>
      <c r="D87" s="28"/>
      <c r="E87" s="28"/>
      <c r="F87" s="47" t="s">
        <v>2525</v>
      </c>
      <c r="G87" s="46"/>
      <c r="H87" s="28" t="s">
        <v>2543</v>
      </c>
      <c r="I87" s="28" t="s">
        <v>2521</v>
      </c>
      <c r="J87" s="28">
        <v>20</v>
      </c>
      <c r="K87" s="39"/>
    </row>
    <row r="88" spans="2:11" ht="15" customHeight="1">
      <c r="B88" s="48"/>
      <c r="C88" s="28" t="s">
        <v>2544</v>
      </c>
      <c r="D88" s="28"/>
      <c r="E88" s="28"/>
      <c r="F88" s="47" t="s">
        <v>2525</v>
      </c>
      <c r="G88" s="46"/>
      <c r="H88" s="28" t="s">
        <v>2545</v>
      </c>
      <c r="I88" s="28" t="s">
        <v>2521</v>
      </c>
      <c r="J88" s="28">
        <v>50</v>
      </c>
      <c r="K88" s="39"/>
    </row>
    <row r="89" spans="2:11" ht="15" customHeight="1">
      <c r="B89" s="48"/>
      <c r="C89" s="28" t="s">
        <v>2546</v>
      </c>
      <c r="D89" s="28"/>
      <c r="E89" s="28"/>
      <c r="F89" s="47" t="s">
        <v>2525</v>
      </c>
      <c r="G89" s="46"/>
      <c r="H89" s="28" t="s">
        <v>2546</v>
      </c>
      <c r="I89" s="28" t="s">
        <v>2521</v>
      </c>
      <c r="J89" s="28">
        <v>50</v>
      </c>
      <c r="K89" s="39"/>
    </row>
    <row r="90" spans="2:11" ht="15" customHeight="1">
      <c r="B90" s="48"/>
      <c r="C90" s="28" t="s">
        <v>166</v>
      </c>
      <c r="D90" s="28"/>
      <c r="E90" s="28"/>
      <c r="F90" s="47" t="s">
        <v>2525</v>
      </c>
      <c r="G90" s="46"/>
      <c r="H90" s="28" t="s">
        <v>2547</v>
      </c>
      <c r="I90" s="28" t="s">
        <v>2521</v>
      </c>
      <c r="J90" s="28">
        <v>255</v>
      </c>
      <c r="K90" s="39"/>
    </row>
    <row r="91" spans="2:11" ht="15" customHeight="1">
      <c r="B91" s="48"/>
      <c r="C91" s="28" t="s">
        <v>2548</v>
      </c>
      <c r="D91" s="28"/>
      <c r="E91" s="28"/>
      <c r="F91" s="47" t="s">
        <v>2519</v>
      </c>
      <c r="G91" s="46"/>
      <c r="H91" s="28" t="s">
        <v>2549</v>
      </c>
      <c r="I91" s="28" t="s">
        <v>2550</v>
      </c>
      <c r="J91" s="28"/>
      <c r="K91" s="39"/>
    </row>
    <row r="92" spans="2:11" ht="15" customHeight="1">
      <c r="B92" s="48"/>
      <c r="C92" s="28" t="s">
        <v>2551</v>
      </c>
      <c r="D92" s="28"/>
      <c r="E92" s="28"/>
      <c r="F92" s="47" t="s">
        <v>2519</v>
      </c>
      <c r="G92" s="46"/>
      <c r="H92" s="28" t="s">
        <v>2552</v>
      </c>
      <c r="I92" s="28" t="s">
        <v>2553</v>
      </c>
      <c r="J92" s="28"/>
      <c r="K92" s="39"/>
    </row>
    <row r="93" spans="2:11" ht="15" customHeight="1">
      <c r="B93" s="48"/>
      <c r="C93" s="28" t="s">
        <v>2554</v>
      </c>
      <c r="D93" s="28"/>
      <c r="E93" s="28"/>
      <c r="F93" s="47" t="s">
        <v>2519</v>
      </c>
      <c r="G93" s="46"/>
      <c r="H93" s="28" t="s">
        <v>2554</v>
      </c>
      <c r="I93" s="28" t="s">
        <v>2553</v>
      </c>
      <c r="J93" s="28"/>
      <c r="K93" s="39"/>
    </row>
    <row r="94" spans="2:11" ht="15" customHeight="1">
      <c r="B94" s="48"/>
      <c r="C94" s="28" t="s">
        <v>39</v>
      </c>
      <c r="D94" s="28"/>
      <c r="E94" s="28"/>
      <c r="F94" s="47" t="s">
        <v>2519</v>
      </c>
      <c r="G94" s="46"/>
      <c r="H94" s="28" t="s">
        <v>2555</v>
      </c>
      <c r="I94" s="28" t="s">
        <v>2553</v>
      </c>
      <c r="J94" s="28"/>
      <c r="K94" s="39"/>
    </row>
    <row r="95" spans="2:11" ht="15" customHeight="1">
      <c r="B95" s="48"/>
      <c r="C95" s="28" t="s">
        <v>49</v>
      </c>
      <c r="D95" s="28"/>
      <c r="E95" s="28"/>
      <c r="F95" s="47" t="s">
        <v>2519</v>
      </c>
      <c r="G95" s="46"/>
      <c r="H95" s="28" t="s">
        <v>2556</v>
      </c>
      <c r="I95" s="28" t="s">
        <v>2553</v>
      </c>
      <c r="J95" s="28"/>
      <c r="K95" s="39"/>
    </row>
    <row r="96" spans="2:11" ht="15" customHeight="1">
      <c r="B96" s="51"/>
      <c r="C96" s="52"/>
      <c r="D96" s="52"/>
      <c r="E96" s="52"/>
      <c r="F96" s="52"/>
      <c r="G96" s="52"/>
      <c r="H96" s="52"/>
      <c r="I96" s="52"/>
      <c r="J96" s="52"/>
      <c r="K96" s="53"/>
    </row>
    <row r="97" spans="2:11" ht="18.75" customHeight="1">
      <c r="B97" s="54"/>
      <c r="C97" s="55"/>
      <c r="D97" s="55"/>
      <c r="E97" s="55"/>
      <c r="F97" s="55"/>
      <c r="G97" s="55"/>
      <c r="H97" s="55"/>
      <c r="I97" s="55"/>
      <c r="J97" s="55"/>
      <c r="K97" s="54"/>
    </row>
    <row r="98" spans="2:11" ht="18.75" customHeight="1"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2:11" ht="7.5" customHeight="1">
      <c r="B99" s="35"/>
      <c r="C99" s="36"/>
      <c r="D99" s="36"/>
      <c r="E99" s="36"/>
      <c r="F99" s="36"/>
      <c r="G99" s="36"/>
      <c r="H99" s="36"/>
      <c r="I99" s="36"/>
      <c r="J99" s="36"/>
      <c r="K99" s="37"/>
    </row>
    <row r="100" spans="2:11" ht="45" customHeight="1">
      <c r="B100" s="38"/>
      <c r="C100" s="375" t="s">
        <v>2557</v>
      </c>
      <c r="D100" s="375"/>
      <c r="E100" s="375"/>
      <c r="F100" s="375"/>
      <c r="G100" s="375"/>
      <c r="H100" s="375"/>
      <c r="I100" s="375"/>
      <c r="J100" s="375"/>
      <c r="K100" s="39"/>
    </row>
    <row r="101" spans="2:11" ht="17.25" customHeight="1">
      <c r="B101" s="38"/>
      <c r="C101" s="40" t="s">
        <v>2513</v>
      </c>
      <c r="D101" s="40"/>
      <c r="E101" s="40"/>
      <c r="F101" s="40" t="s">
        <v>2514</v>
      </c>
      <c r="G101" s="41"/>
      <c r="H101" s="40" t="s">
        <v>161</v>
      </c>
      <c r="I101" s="40" t="s">
        <v>58</v>
      </c>
      <c r="J101" s="40" t="s">
        <v>2515</v>
      </c>
      <c r="K101" s="39"/>
    </row>
    <row r="102" spans="2:11" ht="17.25" customHeight="1">
      <c r="B102" s="38"/>
      <c r="C102" s="42" t="s">
        <v>2516</v>
      </c>
      <c r="D102" s="42"/>
      <c r="E102" s="42"/>
      <c r="F102" s="43" t="s">
        <v>2517</v>
      </c>
      <c r="G102" s="44"/>
      <c r="H102" s="42"/>
      <c r="I102" s="42"/>
      <c r="J102" s="42" t="s">
        <v>2518</v>
      </c>
      <c r="K102" s="39"/>
    </row>
    <row r="103" spans="2:11" ht="5.25" customHeight="1">
      <c r="B103" s="38"/>
      <c r="C103" s="40"/>
      <c r="D103" s="40"/>
      <c r="E103" s="40"/>
      <c r="F103" s="40"/>
      <c r="G103" s="56"/>
      <c r="H103" s="40"/>
      <c r="I103" s="40"/>
      <c r="J103" s="40"/>
      <c r="K103" s="39"/>
    </row>
    <row r="104" spans="2:11" ht="15" customHeight="1">
      <c r="B104" s="38"/>
      <c r="C104" s="28" t="s">
        <v>54</v>
      </c>
      <c r="D104" s="45"/>
      <c r="E104" s="45"/>
      <c r="F104" s="47" t="s">
        <v>2519</v>
      </c>
      <c r="G104" s="56"/>
      <c r="H104" s="28" t="s">
        <v>2558</v>
      </c>
      <c r="I104" s="28" t="s">
        <v>2521</v>
      </c>
      <c r="J104" s="28">
        <v>20</v>
      </c>
      <c r="K104" s="39"/>
    </row>
    <row r="105" spans="2:11" ht="15" customHeight="1">
      <c r="B105" s="38"/>
      <c r="C105" s="28" t="s">
        <v>2522</v>
      </c>
      <c r="D105" s="28"/>
      <c r="E105" s="28"/>
      <c r="F105" s="47" t="s">
        <v>2519</v>
      </c>
      <c r="G105" s="28"/>
      <c r="H105" s="28" t="s">
        <v>2558</v>
      </c>
      <c r="I105" s="28" t="s">
        <v>2521</v>
      </c>
      <c r="J105" s="28">
        <v>120</v>
      </c>
      <c r="K105" s="39"/>
    </row>
    <row r="106" spans="2:11" ht="15" customHeight="1">
      <c r="B106" s="48"/>
      <c r="C106" s="28" t="s">
        <v>2524</v>
      </c>
      <c r="D106" s="28"/>
      <c r="E106" s="28"/>
      <c r="F106" s="47" t="s">
        <v>2525</v>
      </c>
      <c r="G106" s="28"/>
      <c r="H106" s="28" t="s">
        <v>2558</v>
      </c>
      <c r="I106" s="28" t="s">
        <v>2521</v>
      </c>
      <c r="J106" s="28">
        <v>50</v>
      </c>
      <c r="K106" s="39"/>
    </row>
    <row r="107" spans="2:11" ht="15" customHeight="1">
      <c r="B107" s="48"/>
      <c r="C107" s="28" t="s">
        <v>2527</v>
      </c>
      <c r="D107" s="28"/>
      <c r="E107" s="28"/>
      <c r="F107" s="47" t="s">
        <v>2519</v>
      </c>
      <c r="G107" s="28"/>
      <c r="H107" s="28" t="s">
        <v>2558</v>
      </c>
      <c r="I107" s="28" t="s">
        <v>2529</v>
      </c>
      <c r="J107" s="28"/>
      <c r="K107" s="39"/>
    </row>
    <row r="108" spans="2:11" ht="15" customHeight="1">
      <c r="B108" s="48"/>
      <c r="C108" s="28" t="s">
        <v>2538</v>
      </c>
      <c r="D108" s="28"/>
      <c r="E108" s="28"/>
      <c r="F108" s="47" t="s">
        <v>2525</v>
      </c>
      <c r="G108" s="28"/>
      <c r="H108" s="28" t="s">
        <v>2558</v>
      </c>
      <c r="I108" s="28" t="s">
        <v>2521</v>
      </c>
      <c r="J108" s="28">
        <v>50</v>
      </c>
      <c r="K108" s="39"/>
    </row>
    <row r="109" spans="2:11" ht="15" customHeight="1">
      <c r="B109" s="48"/>
      <c r="C109" s="28" t="s">
        <v>2546</v>
      </c>
      <c r="D109" s="28"/>
      <c r="E109" s="28"/>
      <c r="F109" s="47" t="s">
        <v>2525</v>
      </c>
      <c r="G109" s="28"/>
      <c r="H109" s="28" t="s">
        <v>2558</v>
      </c>
      <c r="I109" s="28" t="s">
        <v>2521</v>
      </c>
      <c r="J109" s="28">
        <v>50</v>
      </c>
      <c r="K109" s="39"/>
    </row>
    <row r="110" spans="2:11" ht="15" customHeight="1">
      <c r="B110" s="48"/>
      <c r="C110" s="28" t="s">
        <v>2544</v>
      </c>
      <c r="D110" s="28"/>
      <c r="E110" s="28"/>
      <c r="F110" s="47" t="s">
        <v>2525</v>
      </c>
      <c r="G110" s="28"/>
      <c r="H110" s="28" t="s">
        <v>2558</v>
      </c>
      <c r="I110" s="28" t="s">
        <v>2521</v>
      </c>
      <c r="J110" s="28">
        <v>50</v>
      </c>
      <c r="K110" s="39"/>
    </row>
    <row r="111" spans="2:11" ht="15" customHeight="1">
      <c r="B111" s="48"/>
      <c r="C111" s="28" t="s">
        <v>54</v>
      </c>
      <c r="D111" s="28"/>
      <c r="E111" s="28"/>
      <c r="F111" s="47" t="s">
        <v>2519</v>
      </c>
      <c r="G111" s="28"/>
      <c r="H111" s="28" t="s">
        <v>2559</v>
      </c>
      <c r="I111" s="28" t="s">
        <v>2521</v>
      </c>
      <c r="J111" s="28">
        <v>20</v>
      </c>
      <c r="K111" s="39"/>
    </row>
    <row r="112" spans="2:11" ht="15" customHeight="1">
      <c r="B112" s="48"/>
      <c r="C112" s="28" t="s">
        <v>2560</v>
      </c>
      <c r="D112" s="28"/>
      <c r="E112" s="28"/>
      <c r="F112" s="47" t="s">
        <v>2519</v>
      </c>
      <c r="G112" s="28"/>
      <c r="H112" s="28" t="s">
        <v>2561</v>
      </c>
      <c r="I112" s="28" t="s">
        <v>2521</v>
      </c>
      <c r="J112" s="28">
        <v>120</v>
      </c>
      <c r="K112" s="39"/>
    </row>
    <row r="113" spans="2:11" ht="15" customHeight="1">
      <c r="B113" s="48"/>
      <c r="C113" s="28" t="s">
        <v>39</v>
      </c>
      <c r="D113" s="28"/>
      <c r="E113" s="28"/>
      <c r="F113" s="47" t="s">
        <v>2519</v>
      </c>
      <c r="G113" s="28"/>
      <c r="H113" s="28" t="s">
        <v>2562</v>
      </c>
      <c r="I113" s="28" t="s">
        <v>2553</v>
      </c>
      <c r="J113" s="28"/>
      <c r="K113" s="39"/>
    </row>
    <row r="114" spans="2:11" ht="15" customHeight="1">
      <c r="B114" s="48"/>
      <c r="C114" s="28" t="s">
        <v>49</v>
      </c>
      <c r="D114" s="28"/>
      <c r="E114" s="28"/>
      <c r="F114" s="47" t="s">
        <v>2519</v>
      </c>
      <c r="G114" s="28"/>
      <c r="H114" s="28" t="s">
        <v>2563</v>
      </c>
      <c r="I114" s="28" t="s">
        <v>2553</v>
      </c>
      <c r="J114" s="28"/>
      <c r="K114" s="39"/>
    </row>
    <row r="115" spans="2:11" ht="15" customHeight="1">
      <c r="B115" s="48"/>
      <c r="C115" s="28" t="s">
        <v>58</v>
      </c>
      <c r="D115" s="28"/>
      <c r="E115" s="28"/>
      <c r="F115" s="47" t="s">
        <v>2519</v>
      </c>
      <c r="G115" s="28"/>
      <c r="H115" s="28" t="s">
        <v>2564</v>
      </c>
      <c r="I115" s="28" t="s">
        <v>2565</v>
      </c>
      <c r="J115" s="28"/>
      <c r="K115" s="39"/>
    </row>
    <row r="116" spans="2:11" ht="15" customHeight="1">
      <c r="B116" s="51"/>
      <c r="C116" s="57"/>
      <c r="D116" s="57"/>
      <c r="E116" s="57"/>
      <c r="F116" s="57"/>
      <c r="G116" s="57"/>
      <c r="H116" s="57"/>
      <c r="I116" s="57"/>
      <c r="J116" s="57"/>
      <c r="K116" s="53"/>
    </row>
    <row r="117" spans="2:11" ht="18.75" customHeight="1">
      <c r="B117" s="58"/>
      <c r="C117" s="24"/>
      <c r="D117" s="24"/>
      <c r="E117" s="24"/>
      <c r="F117" s="59"/>
      <c r="G117" s="24"/>
      <c r="H117" s="24"/>
      <c r="I117" s="24"/>
      <c r="J117" s="24"/>
      <c r="K117" s="58"/>
    </row>
    <row r="118" spans="2:11" ht="18.75" customHeight="1">
      <c r="B118" s="34"/>
      <c r="C118" s="34"/>
      <c r="D118" s="34"/>
      <c r="E118" s="34"/>
      <c r="F118" s="34"/>
      <c r="G118" s="34"/>
      <c r="H118" s="34"/>
      <c r="I118" s="34"/>
      <c r="J118" s="34"/>
      <c r="K118" s="34"/>
    </row>
    <row r="119" spans="2:11" ht="7.5" customHeight="1">
      <c r="B119" s="60"/>
      <c r="C119" s="61"/>
      <c r="D119" s="61"/>
      <c r="E119" s="61"/>
      <c r="F119" s="61"/>
      <c r="G119" s="61"/>
      <c r="H119" s="61"/>
      <c r="I119" s="61"/>
      <c r="J119" s="61"/>
      <c r="K119" s="62"/>
    </row>
    <row r="120" spans="2:11" ht="45" customHeight="1">
      <c r="B120" s="63"/>
      <c r="C120" s="374" t="s">
        <v>2566</v>
      </c>
      <c r="D120" s="374"/>
      <c r="E120" s="374"/>
      <c r="F120" s="374"/>
      <c r="G120" s="374"/>
      <c r="H120" s="374"/>
      <c r="I120" s="374"/>
      <c r="J120" s="374"/>
      <c r="K120" s="64"/>
    </row>
    <row r="121" spans="2:11" ht="17.25" customHeight="1">
      <c r="B121" s="65"/>
      <c r="C121" s="40" t="s">
        <v>2513</v>
      </c>
      <c r="D121" s="40"/>
      <c r="E121" s="40"/>
      <c r="F121" s="40" t="s">
        <v>2514</v>
      </c>
      <c r="G121" s="41"/>
      <c r="H121" s="40" t="s">
        <v>161</v>
      </c>
      <c r="I121" s="40" t="s">
        <v>58</v>
      </c>
      <c r="J121" s="40" t="s">
        <v>2515</v>
      </c>
      <c r="K121" s="66"/>
    </row>
    <row r="122" spans="2:11" ht="17.25" customHeight="1">
      <c r="B122" s="65"/>
      <c r="C122" s="42" t="s">
        <v>2516</v>
      </c>
      <c r="D122" s="42"/>
      <c r="E122" s="42"/>
      <c r="F122" s="43" t="s">
        <v>2517</v>
      </c>
      <c r="G122" s="44"/>
      <c r="H122" s="42"/>
      <c r="I122" s="42"/>
      <c r="J122" s="42" t="s">
        <v>2518</v>
      </c>
      <c r="K122" s="66"/>
    </row>
    <row r="123" spans="2:11" ht="5.25" customHeight="1">
      <c r="B123" s="67"/>
      <c r="C123" s="45"/>
      <c r="D123" s="45"/>
      <c r="E123" s="45"/>
      <c r="F123" s="45"/>
      <c r="G123" s="28"/>
      <c r="H123" s="45"/>
      <c r="I123" s="45"/>
      <c r="J123" s="45"/>
      <c r="K123" s="68"/>
    </row>
    <row r="124" spans="2:11" ht="15" customHeight="1">
      <c r="B124" s="67"/>
      <c r="C124" s="28" t="s">
        <v>2522</v>
      </c>
      <c r="D124" s="45"/>
      <c r="E124" s="45"/>
      <c r="F124" s="47" t="s">
        <v>2519</v>
      </c>
      <c r="G124" s="28"/>
      <c r="H124" s="28" t="s">
        <v>2558</v>
      </c>
      <c r="I124" s="28" t="s">
        <v>2521</v>
      </c>
      <c r="J124" s="28">
        <v>120</v>
      </c>
      <c r="K124" s="69"/>
    </row>
    <row r="125" spans="2:11" ht="15" customHeight="1">
      <c r="B125" s="67"/>
      <c r="C125" s="28" t="s">
        <v>2567</v>
      </c>
      <c r="D125" s="28"/>
      <c r="E125" s="28"/>
      <c r="F125" s="47" t="s">
        <v>2519</v>
      </c>
      <c r="G125" s="28"/>
      <c r="H125" s="28" t="s">
        <v>2568</v>
      </c>
      <c r="I125" s="28" t="s">
        <v>2521</v>
      </c>
      <c r="J125" s="28" t="s">
        <v>2569</v>
      </c>
      <c r="K125" s="69"/>
    </row>
    <row r="126" spans="2:11" ht="15" customHeight="1">
      <c r="B126" s="67"/>
      <c r="C126" s="28" t="s">
        <v>85</v>
      </c>
      <c r="D126" s="28"/>
      <c r="E126" s="28"/>
      <c r="F126" s="47" t="s">
        <v>2519</v>
      </c>
      <c r="G126" s="28"/>
      <c r="H126" s="28" t="s">
        <v>2570</v>
      </c>
      <c r="I126" s="28" t="s">
        <v>2521</v>
      </c>
      <c r="J126" s="28" t="s">
        <v>2569</v>
      </c>
      <c r="K126" s="69"/>
    </row>
    <row r="127" spans="2:11" ht="15" customHeight="1">
      <c r="B127" s="67"/>
      <c r="C127" s="28" t="s">
        <v>2530</v>
      </c>
      <c r="D127" s="28"/>
      <c r="E127" s="28"/>
      <c r="F127" s="47" t="s">
        <v>2525</v>
      </c>
      <c r="G127" s="28"/>
      <c r="H127" s="28" t="s">
        <v>2531</v>
      </c>
      <c r="I127" s="28" t="s">
        <v>2521</v>
      </c>
      <c r="J127" s="28">
        <v>15</v>
      </c>
      <c r="K127" s="69"/>
    </row>
    <row r="128" spans="2:11" ht="15" customHeight="1">
      <c r="B128" s="67"/>
      <c r="C128" s="49" t="s">
        <v>2532</v>
      </c>
      <c r="D128" s="49"/>
      <c r="E128" s="49"/>
      <c r="F128" s="50" t="s">
        <v>2525</v>
      </c>
      <c r="G128" s="49"/>
      <c r="H128" s="49" t="s">
        <v>2533</v>
      </c>
      <c r="I128" s="49" t="s">
        <v>2521</v>
      </c>
      <c r="J128" s="49">
        <v>15</v>
      </c>
      <c r="K128" s="69"/>
    </row>
    <row r="129" spans="2:11" ht="15" customHeight="1">
      <c r="B129" s="67"/>
      <c r="C129" s="49" t="s">
        <v>2534</v>
      </c>
      <c r="D129" s="49"/>
      <c r="E129" s="49"/>
      <c r="F129" s="50" t="s">
        <v>2525</v>
      </c>
      <c r="G129" s="49"/>
      <c r="H129" s="49" t="s">
        <v>2535</v>
      </c>
      <c r="I129" s="49" t="s">
        <v>2521</v>
      </c>
      <c r="J129" s="49">
        <v>20</v>
      </c>
      <c r="K129" s="69"/>
    </row>
    <row r="130" spans="2:11" ht="15" customHeight="1">
      <c r="B130" s="67"/>
      <c r="C130" s="49" t="s">
        <v>2536</v>
      </c>
      <c r="D130" s="49"/>
      <c r="E130" s="49"/>
      <c r="F130" s="50" t="s">
        <v>2525</v>
      </c>
      <c r="G130" s="49"/>
      <c r="H130" s="49" t="s">
        <v>2537</v>
      </c>
      <c r="I130" s="49" t="s">
        <v>2521</v>
      </c>
      <c r="J130" s="49">
        <v>20</v>
      </c>
      <c r="K130" s="69"/>
    </row>
    <row r="131" spans="2:11" ht="15" customHeight="1">
      <c r="B131" s="67"/>
      <c r="C131" s="28" t="s">
        <v>2524</v>
      </c>
      <c r="D131" s="28"/>
      <c r="E131" s="28"/>
      <c r="F131" s="47" t="s">
        <v>2525</v>
      </c>
      <c r="G131" s="28"/>
      <c r="H131" s="28" t="s">
        <v>2558</v>
      </c>
      <c r="I131" s="28" t="s">
        <v>2521</v>
      </c>
      <c r="J131" s="28">
        <v>50</v>
      </c>
      <c r="K131" s="69"/>
    </row>
    <row r="132" spans="2:11" ht="15" customHeight="1">
      <c r="B132" s="67"/>
      <c r="C132" s="28" t="s">
        <v>2538</v>
      </c>
      <c r="D132" s="28"/>
      <c r="E132" s="28"/>
      <c r="F132" s="47" t="s">
        <v>2525</v>
      </c>
      <c r="G132" s="28"/>
      <c r="H132" s="28" t="s">
        <v>2558</v>
      </c>
      <c r="I132" s="28" t="s">
        <v>2521</v>
      </c>
      <c r="J132" s="28">
        <v>50</v>
      </c>
      <c r="K132" s="69"/>
    </row>
    <row r="133" spans="2:11" ht="15" customHeight="1">
      <c r="B133" s="67"/>
      <c r="C133" s="28" t="s">
        <v>2544</v>
      </c>
      <c r="D133" s="28"/>
      <c r="E133" s="28"/>
      <c r="F133" s="47" t="s">
        <v>2525</v>
      </c>
      <c r="G133" s="28"/>
      <c r="H133" s="28" t="s">
        <v>2558</v>
      </c>
      <c r="I133" s="28" t="s">
        <v>2521</v>
      </c>
      <c r="J133" s="28">
        <v>50</v>
      </c>
      <c r="K133" s="69"/>
    </row>
    <row r="134" spans="2:11" ht="15" customHeight="1">
      <c r="B134" s="67"/>
      <c r="C134" s="28" t="s">
        <v>2546</v>
      </c>
      <c r="D134" s="28"/>
      <c r="E134" s="28"/>
      <c r="F134" s="47" t="s">
        <v>2525</v>
      </c>
      <c r="G134" s="28"/>
      <c r="H134" s="28" t="s">
        <v>2558</v>
      </c>
      <c r="I134" s="28" t="s">
        <v>2521</v>
      </c>
      <c r="J134" s="28">
        <v>50</v>
      </c>
      <c r="K134" s="69"/>
    </row>
    <row r="135" spans="2:11" ht="15" customHeight="1">
      <c r="B135" s="67"/>
      <c r="C135" s="28" t="s">
        <v>166</v>
      </c>
      <c r="D135" s="28"/>
      <c r="E135" s="28"/>
      <c r="F135" s="47" t="s">
        <v>2525</v>
      </c>
      <c r="G135" s="28"/>
      <c r="H135" s="28" t="s">
        <v>2571</v>
      </c>
      <c r="I135" s="28" t="s">
        <v>2521</v>
      </c>
      <c r="J135" s="28">
        <v>255</v>
      </c>
      <c r="K135" s="69"/>
    </row>
    <row r="136" spans="2:11" ht="15" customHeight="1">
      <c r="B136" s="67"/>
      <c r="C136" s="28" t="s">
        <v>2548</v>
      </c>
      <c r="D136" s="28"/>
      <c r="E136" s="28"/>
      <c r="F136" s="47" t="s">
        <v>2519</v>
      </c>
      <c r="G136" s="28"/>
      <c r="H136" s="28" t="s">
        <v>2572</v>
      </c>
      <c r="I136" s="28" t="s">
        <v>2550</v>
      </c>
      <c r="J136" s="28"/>
      <c r="K136" s="69"/>
    </row>
    <row r="137" spans="2:11" ht="15" customHeight="1">
      <c r="B137" s="67"/>
      <c r="C137" s="28" t="s">
        <v>2551</v>
      </c>
      <c r="D137" s="28"/>
      <c r="E137" s="28"/>
      <c r="F137" s="47" t="s">
        <v>2519</v>
      </c>
      <c r="G137" s="28"/>
      <c r="H137" s="28" t="s">
        <v>2573</v>
      </c>
      <c r="I137" s="28" t="s">
        <v>2553</v>
      </c>
      <c r="J137" s="28"/>
      <c r="K137" s="69"/>
    </row>
    <row r="138" spans="2:11" ht="15" customHeight="1">
      <c r="B138" s="67"/>
      <c r="C138" s="28" t="s">
        <v>2554</v>
      </c>
      <c r="D138" s="28"/>
      <c r="E138" s="28"/>
      <c r="F138" s="47" t="s">
        <v>2519</v>
      </c>
      <c r="G138" s="28"/>
      <c r="H138" s="28" t="s">
        <v>2554</v>
      </c>
      <c r="I138" s="28" t="s">
        <v>2553</v>
      </c>
      <c r="J138" s="28"/>
      <c r="K138" s="69"/>
    </row>
    <row r="139" spans="2:11" ht="15" customHeight="1">
      <c r="B139" s="67"/>
      <c r="C139" s="28" t="s">
        <v>39</v>
      </c>
      <c r="D139" s="28"/>
      <c r="E139" s="28"/>
      <c r="F139" s="47" t="s">
        <v>2519</v>
      </c>
      <c r="G139" s="28"/>
      <c r="H139" s="28" t="s">
        <v>2574</v>
      </c>
      <c r="I139" s="28" t="s">
        <v>2553</v>
      </c>
      <c r="J139" s="28"/>
      <c r="K139" s="69"/>
    </row>
    <row r="140" spans="2:11" ht="15" customHeight="1">
      <c r="B140" s="67"/>
      <c r="C140" s="28" t="s">
        <v>2575</v>
      </c>
      <c r="D140" s="28"/>
      <c r="E140" s="28"/>
      <c r="F140" s="47" t="s">
        <v>2519</v>
      </c>
      <c r="G140" s="28"/>
      <c r="H140" s="28" t="s">
        <v>2576</v>
      </c>
      <c r="I140" s="28" t="s">
        <v>2553</v>
      </c>
      <c r="J140" s="28"/>
      <c r="K140" s="69"/>
    </row>
    <row r="141" spans="2:11" ht="15" customHeight="1">
      <c r="B141" s="70"/>
      <c r="C141" s="71"/>
      <c r="D141" s="71"/>
      <c r="E141" s="71"/>
      <c r="F141" s="71"/>
      <c r="G141" s="71"/>
      <c r="H141" s="71"/>
      <c r="I141" s="71"/>
      <c r="J141" s="71"/>
      <c r="K141" s="72"/>
    </row>
    <row r="142" spans="2:11" ht="18.75" customHeight="1">
      <c r="B142" s="24"/>
      <c r="C142" s="24"/>
      <c r="D142" s="24"/>
      <c r="E142" s="24"/>
      <c r="F142" s="59"/>
      <c r="G142" s="24"/>
      <c r="H142" s="24"/>
      <c r="I142" s="24"/>
      <c r="J142" s="24"/>
      <c r="K142" s="24"/>
    </row>
    <row r="143" spans="2:11" ht="18.75" customHeight="1"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2:11" ht="7.5" customHeight="1">
      <c r="B144" s="35"/>
      <c r="C144" s="36"/>
      <c r="D144" s="36"/>
      <c r="E144" s="36"/>
      <c r="F144" s="36"/>
      <c r="G144" s="36"/>
      <c r="H144" s="36"/>
      <c r="I144" s="36"/>
      <c r="J144" s="36"/>
      <c r="K144" s="37"/>
    </row>
    <row r="145" spans="2:11" ht="45" customHeight="1">
      <c r="B145" s="38"/>
      <c r="C145" s="375" t="s">
        <v>2577</v>
      </c>
      <c r="D145" s="375"/>
      <c r="E145" s="375"/>
      <c r="F145" s="375"/>
      <c r="G145" s="375"/>
      <c r="H145" s="375"/>
      <c r="I145" s="375"/>
      <c r="J145" s="375"/>
      <c r="K145" s="39"/>
    </row>
    <row r="146" spans="2:11" ht="17.25" customHeight="1">
      <c r="B146" s="38"/>
      <c r="C146" s="40" t="s">
        <v>2513</v>
      </c>
      <c r="D146" s="40"/>
      <c r="E146" s="40"/>
      <c r="F146" s="40" t="s">
        <v>2514</v>
      </c>
      <c r="G146" s="41"/>
      <c r="H146" s="40" t="s">
        <v>161</v>
      </c>
      <c r="I146" s="40" t="s">
        <v>58</v>
      </c>
      <c r="J146" s="40" t="s">
        <v>2515</v>
      </c>
      <c r="K146" s="39"/>
    </row>
    <row r="147" spans="2:11" ht="17.25" customHeight="1">
      <c r="B147" s="38"/>
      <c r="C147" s="42" t="s">
        <v>2516</v>
      </c>
      <c r="D147" s="42"/>
      <c r="E147" s="42"/>
      <c r="F147" s="43" t="s">
        <v>2517</v>
      </c>
      <c r="G147" s="44"/>
      <c r="H147" s="42"/>
      <c r="I147" s="42"/>
      <c r="J147" s="42" t="s">
        <v>2518</v>
      </c>
      <c r="K147" s="39"/>
    </row>
    <row r="148" spans="2:11" ht="5.25" customHeight="1">
      <c r="B148" s="48"/>
      <c r="C148" s="45"/>
      <c r="D148" s="45"/>
      <c r="E148" s="45"/>
      <c r="F148" s="45"/>
      <c r="G148" s="46"/>
      <c r="H148" s="45"/>
      <c r="I148" s="45"/>
      <c r="J148" s="45"/>
      <c r="K148" s="69"/>
    </row>
    <row r="149" spans="2:11" ht="15" customHeight="1">
      <c r="B149" s="48"/>
      <c r="C149" s="73" t="s">
        <v>2522</v>
      </c>
      <c r="D149" s="28"/>
      <c r="E149" s="28"/>
      <c r="F149" s="74" t="s">
        <v>2519</v>
      </c>
      <c r="G149" s="28"/>
      <c r="H149" s="73" t="s">
        <v>2558</v>
      </c>
      <c r="I149" s="73" t="s">
        <v>2521</v>
      </c>
      <c r="J149" s="73">
        <v>120</v>
      </c>
      <c r="K149" s="69"/>
    </row>
    <row r="150" spans="2:11" ht="15" customHeight="1">
      <c r="B150" s="48"/>
      <c r="C150" s="73" t="s">
        <v>2567</v>
      </c>
      <c r="D150" s="28"/>
      <c r="E150" s="28"/>
      <c r="F150" s="74" t="s">
        <v>2519</v>
      </c>
      <c r="G150" s="28"/>
      <c r="H150" s="73" t="s">
        <v>2578</v>
      </c>
      <c r="I150" s="73" t="s">
        <v>2521</v>
      </c>
      <c r="J150" s="73" t="s">
        <v>2569</v>
      </c>
      <c r="K150" s="69"/>
    </row>
    <row r="151" spans="2:11" ht="15" customHeight="1">
      <c r="B151" s="48"/>
      <c r="C151" s="73" t="s">
        <v>85</v>
      </c>
      <c r="D151" s="28"/>
      <c r="E151" s="28"/>
      <c r="F151" s="74" t="s">
        <v>2519</v>
      </c>
      <c r="G151" s="28"/>
      <c r="H151" s="73" t="s">
        <v>2579</v>
      </c>
      <c r="I151" s="73" t="s">
        <v>2521</v>
      </c>
      <c r="J151" s="73" t="s">
        <v>2569</v>
      </c>
      <c r="K151" s="69"/>
    </row>
    <row r="152" spans="2:11" ht="15" customHeight="1">
      <c r="B152" s="48"/>
      <c r="C152" s="73" t="s">
        <v>2524</v>
      </c>
      <c r="D152" s="28"/>
      <c r="E152" s="28"/>
      <c r="F152" s="74" t="s">
        <v>2525</v>
      </c>
      <c r="G152" s="28"/>
      <c r="H152" s="73" t="s">
        <v>2558</v>
      </c>
      <c r="I152" s="73" t="s">
        <v>2521</v>
      </c>
      <c r="J152" s="73">
        <v>50</v>
      </c>
      <c r="K152" s="69"/>
    </row>
    <row r="153" spans="2:11" ht="15" customHeight="1">
      <c r="B153" s="48"/>
      <c r="C153" s="73" t="s">
        <v>2527</v>
      </c>
      <c r="D153" s="28"/>
      <c r="E153" s="28"/>
      <c r="F153" s="74" t="s">
        <v>2519</v>
      </c>
      <c r="G153" s="28"/>
      <c r="H153" s="73" t="s">
        <v>2558</v>
      </c>
      <c r="I153" s="73" t="s">
        <v>2529</v>
      </c>
      <c r="J153" s="73"/>
      <c r="K153" s="69"/>
    </row>
    <row r="154" spans="2:11" ht="15" customHeight="1">
      <c r="B154" s="48"/>
      <c r="C154" s="73" t="s">
        <v>2538</v>
      </c>
      <c r="D154" s="28"/>
      <c r="E154" s="28"/>
      <c r="F154" s="74" t="s">
        <v>2525</v>
      </c>
      <c r="G154" s="28"/>
      <c r="H154" s="73" t="s">
        <v>2558</v>
      </c>
      <c r="I154" s="73" t="s">
        <v>2521</v>
      </c>
      <c r="J154" s="73">
        <v>50</v>
      </c>
      <c r="K154" s="69"/>
    </row>
    <row r="155" spans="2:11" ht="15" customHeight="1">
      <c r="B155" s="48"/>
      <c r="C155" s="73" t="s">
        <v>2546</v>
      </c>
      <c r="D155" s="28"/>
      <c r="E155" s="28"/>
      <c r="F155" s="74" t="s">
        <v>2525</v>
      </c>
      <c r="G155" s="28"/>
      <c r="H155" s="73" t="s">
        <v>2558</v>
      </c>
      <c r="I155" s="73" t="s">
        <v>2521</v>
      </c>
      <c r="J155" s="73">
        <v>50</v>
      </c>
      <c r="K155" s="69"/>
    </row>
    <row r="156" spans="2:11" ht="15" customHeight="1">
      <c r="B156" s="48"/>
      <c r="C156" s="73" t="s">
        <v>2544</v>
      </c>
      <c r="D156" s="28"/>
      <c r="E156" s="28"/>
      <c r="F156" s="74" t="s">
        <v>2525</v>
      </c>
      <c r="G156" s="28"/>
      <c r="H156" s="73" t="s">
        <v>2558</v>
      </c>
      <c r="I156" s="73" t="s">
        <v>2521</v>
      </c>
      <c r="J156" s="73">
        <v>50</v>
      </c>
      <c r="K156" s="69"/>
    </row>
    <row r="157" spans="2:11" ht="15" customHeight="1">
      <c r="B157" s="48"/>
      <c r="C157" s="73" t="s">
        <v>145</v>
      </c>
      <c r="D157" s="28"/>
      <c r="E157" s="28"/>
      <c r="F157" s="74" t="s">
        <v>2519</v>
      </c>
      <c r="G157" s="28"/>
      <c r="H157" s="73" t="s">
        <v>2580</v>
      </c>
      <c r="I157" s="73" t="s">
        <v>2521</v>
      </c>
      <c r="J157" s="73" t="s">
        <v>2581</v>
      </c>
      <c r="K157" s="69"/>
    </row>
    <row r="158" spans="2:11" ht="15" customHeight="1">
      <c r="B158" s="48"/>
      <c r="C158" s="73" t="s">
        <v>2582</v>
      </c>
      <c r="D158" s="28"/>
      <c r="E158" s="28"/>
      <c r="F158" s="74" t="s">
        <v>2519</v>
      </c>
      <c r="G158" s="28"/>
      <c r="H158" s="73" t="s">
        <v>2583</v>
      </c>
      <c r="I158" s="73" t="s">
        <v>2553</v>
      </c>
      <c r="J158" s="73"/>
      <c r="K158" s="69"/>
    </row>
    <row r="159" spans="2:11" ht="15" customHeight="1">
      <c r="B159" s="75"/>
      <c r="C159" s="57"/>
      <c r="D159" s="57"/>
      <c r="E159" s="57"/>
      <c r="F159" s="57"/>
      <c r="G159" s="57"/>
      <c r="H159" s="57"/>
      <c r="I159" s="57"/>
      <c r="J159" s="57"/>
      <c r="K159" s="76"/>
    </row>
    <row r="160" spans="2:11" ht="18.75" customHeight="1">
      <c r="B160" s="24"/>
      <c r="C160" s="28"/>
      <c r="D160" s="28"/>
      <c r="E160" s="28"/>
      <c r="F160" s="47"/>
      <c r="G160" s="28"/>
      <c r="H160" s="28"/>
      <c r="I160" s="28"/>
      <c r="J160" s="28"/>
      <c r="K160" s="24"/>
    </row>
    <row r="161" spans="2:11" ht="18.75" customHeight="1">
      <c r="B161" s="34"/>
      <c r="C161" s="34"/>
      <c r="D161" s="34"/>
      <c r="E161" s="34"/>
      <c r="F161" s="34"/>
      <c r="G161" s="34"/>
      <c r="H161" s="34"/>
      <c r="I161" s="34"/>
      <c r="J161" s="34"/>
      <c r="K161" s="34"/>
    </row>
    <row r="162" spans="2:11" ht="7.5" customHeight="1">
      <c r="B162" s="16"/>
      <c r="C162" s="17"/>
      <c r="D162" s="17"/>
      <c r="E162" s="17"/>
      <c r="F162" s="17"/>
      <c r="G162" s="17"/>
      <c r="H162" s="17"/>
      <c r="I162" s="17"/>
      <c r="J162" s="17"/>
      <c r="K162" s="18"/>
    </row>
    <row r="163" spans="2:11" ht="45" customHeight="1">
      <c r="B163" s="19"/>
      <c r="C163" s="374" t="s">
        <v>2584</v>
      </c>
      <c r="D163" s="374"/>
      <c r="E163" s="374"/>
      <c r="F163" s="374"/>
      <c r="G163" s="374"/>
      <c r="H163" s="374"/>
      <c r="I163" s="374"/>
      <c r="J163" s="374"/>
      <c r="K163" s="20"/>
    </row>
    <row r="164" spans="2:11" ht="17.25" customHeight="1">
      <c r="B164" s="19"/>
      <c r="C164" s="40" t="s">
        <v>2513</v>
      </c>
      <c r="D164" s="40"/>
      <c r="E164" s="40"/>
      <c r="F164" s="40" t="s">
        <v>2514</v>
      </c>
      <c r="G164" s="77"/>
      <c r="H164" s="78" t="s">
        <v>161</v>
      </c>
      <c r="I164" s="78" t="s">
        <v>58</v>
      </c>
      <c r="J164" s="40" t="s">
        <v>2515</v>
      </c>
      <c r="K164" s="20"/>
    </row>
    <row r="165" spans="2:11" ht="17.25" customHeight="1">
      <c r="B165" s="21"/>
      <c r="C165" s="42" t="s">
        <v>2516</v>
      </c>
      <c r="D165" s="42"/>
      <c r="E165" s="42"/>
      <c r="F165" s="43" t="s">
        <v>2517</v>
      </c>
      <c r="G165" s="79"/>
      <c r="H165" s="80"/>
      <c r="I165" s="80"/>
      <c r="J165" s="42" t="s">
        <v>2518</v>
      </c>
      <c r="K165" s="22"/>
    </row>
    <row r="166" spans="2:11" ht="5.25" customHeight="1">
      <c r="B166" s="48"/>
      <c r="C166" s="45"/>
      <c r="D166" s="45"/>
      <c r="E166" s="45"/>
      <c r="F166" s="45"/>
      <c r="G166" s="46"/>
      <c r="H166" s="45"/>
      <c r="I166" s="45"/>
      <c r="J166" s="45"/>
      <c r="K166" s="69"/>
    </row>
    <row r="167" spans="2:11" ht="15" customHeight="1">
      <c r="B167" s="48"/>
      <c r="C167" s="28" t="s">
        <v>2522</v>
      </c>
      <c r="D167" s="28"/>
      <c r="E167" s="28"/>
      <c r="F167" s="47" t="s">
        <v>2519</v>
      </c>
      <c r="G167" s="28"/>
      <c r="H167" s="28" t="s">
        <v>2558</v>
      </c>
      <c r="I167" s="28" t="s">
        <v>2521</v>
      </c>
      <c r="J167" s="28">
        <v>120</v>
      </c>
      <c r="K167" s="69"/>
    </row>
    <row r="168" spans="2:11" ht="15" customHeight="1">
      <c r="B168" s="48"/>
      <c r="C168" s="28" t="s">
        <v>2567</v>
      </c>
      <c r="D168" s="28"/>
      <c r="E168" s="28"/>
      <c r="F168" s="47" t="s">
        <v>2519</v>
      </c>
      <c r="G168" s="28"/>
      <c r="H168" s="28" t="s">
        <v>2568</v>
      </c>
      <c r="I168" s="28" t="s">
        <v>2521</v>
      </c>
      <c r="J168" s="28" t="s">
        <v>2569</v>
      </c>
      <c r="K168" s="69"/>
    </row>
    <row r="169" spans="2:11" ht="15" customHeight="1">
      <c r="B169" s="48"/>
      <c r="C169" s="28" t="s">
        <v>85</v>
      </c>
      <c r="D169" s="28"/>
      <c r="E169" s="28"/>
      <c r="F169" s="47" t="s">
        <v>2519</v>
      </c>
      <c r="G169" s="28"/>
      <c r="H169" s="28" t="s">
        <v>2585</v>
      </c>
      <c r="I169" s="28" t="s">
        <v>2521</v>
      </c>
      <c r="J169" s="28" t="s">
        <v>2569</v>
      </c>
      <c r="K169" s="69"/>
    </row>
    <row r="170" spans="2:11" ht="15" customHeight="1">
      <c r="B170" s="48"/>
      <c r="C170" s="28" t="s">
        <v>2524</v>
      </c>
      <c r="D170" s="28"/>
      <c r="E170" s="28"/>
      <c r="F170" s="47" t="s">
        <v>2525</v>
      </c>
      <c r="G170" s="28"/>
      <c r="H170" s="28" t="s">
        <v>2585</v>
      </c>
      <c r="I170" s="28" t="s">
        <v>2521</v>
      </c>
      <c r="J170" s="28">
        <v>50</v>
      </c>
      <c r="K170" s="69"/>
    </row>
    <row r="171" spans="2:11" ht="15" customHeight="1">
      <c r="B171" s="48"/>
      <c r="C171" s="28" t="s">
        <v>2527</v>
      </c>
      <c r="D171" s="28"/>
      <c r="E171" s="28"/>
      <c r="F171" s="47" t="s">
        <v>2519</v>
      </c>
      <c r="G171" s="28"/>
      <c r="H171" s="28" t="s">
        <v>2585</v>
      </c>
      <c r="I171" s="28" t="s">
        <v>2529</v>
      </c>
      <c r="J171" s="28"/>
      <c r="K171" s="69"/>
    </row>
    <row r="172" spans="2:11" ht="15" customHeight="1">
      <c r="B172" s="48"/>
      <c r="C172" s="28" t="s">
        <v>2538</v>
      </c>
      <c r="D172" s="28"/>
      <c r="E172" s="28"/>
      <c r="F172" s="47" t="s">
        <v>2525</v>
      </c>
      <c r="G172" s="28"/>
      <c r="H172" s="28" t="s">
        <v>2585</v>
      </c>
      <c r="I172" s="28" t="s">
        <v>2521</v>
      </c>
      <c r="J172" s="28">
        <v>50</v>
      </c>
      <c r="K172" s="69"/>
    </row>
    <row r="173" spans="2:11" ht="15" customHeight="1">
      <c r="B173" s="48"/>
      <c r="C173" s="28" t="s">
        <v>2546</v>
      </c>
      <c r="D173" s="28"/>
      <c r="E173" s="28"/>
      <c r="F173" s="47" t="s">
        <v>2525</v>
      </c>
      <c r="G173" s="28"/>
      <c r="H173" s="28" t="s">
        <v>2585</v>
      </c>
      <c r="I173" s="28" t="s">
        <v>2521</v>
      </c>
      <c r="J173" s="28">
        <v>50</v>
      </c>
      <c r="K173" s="69"/>
    </row>
    <row r="174" spans="2:11" ht="15" customHeight="1">
      <c r="B174" s="48"/>
      <c r="C174" s="28" t="s">
        <v>2544</v>
      </c>
      <c r="D174" s="28"/>
      <c r="E174" s="28"/>
      <c r="F174" s="47" t="s">
        <v>2525</v>
      </c>
      <c r="G174" s="28"/>
      <c r="H174" s="28" t="s">
        <v>2585</v>
      </c>
      <c r="I174" s="28" t="s">
        <v>2521</v>
      </c>
      <c r="J174" s="28">
        <v>50</v>
      </c>
      <c r="K174" s="69"/>
    </row>
    <row r="175" spans="2:11" ht="15" customHeight="1">
      <c r="B175" s="48"/>
      <c r="C175" s="28" t="s">
        <v>160</v>
      </c>
      <c r="D175" s="28"/>
      <c r="E175" s="28"/>
      <c r="F175" s="47" t="s">
        <v>2519</v>
      </c>
      <c r="G175" s="28"/>
      <c r="H175" s="28" t="s">
        <v>2586</v>
      </c>
      <c r="I175" s="28" t="s">
        <v>2587</v>
      </c>
      <c r="J175" s="28"/>
      <c r="K175" s="69"/>
    </row>
    <row r="176" spans="2:11" ht="15" customHeight="1">
      <c r="B176" s="48"/>
      <c r="C176" s="28" t="s">
        <v>58</v>
      </c>
      <c r="D176" s="28"/>
      <c r="E176" s="28"/>
      <c r="F176" s="47" t="s">
        <v>2519</v>
      </c>
      <c r="G176" s="28"/>
      <c r="H176" s="28" t="s">
        <v>2588</v>
      </c>
      <c r="I176" s="28" t="s">
        <v>2589</v>
      </c>
      <c r="J176" s="28">
        <v>1</v>
      </c>
      <c r="K176" s="69"/>
    </row>
    <row r="177" spans="2:11" ht="15" customHeight="1">
      <c r="B177" s="48"/>
      <c r="C177" s="28" t="s">
        <v>54</v>
      </c>
      <c r="D177" s="28"/>
      <c r="E177" s="28"/>
      <c r="F177" s="47" t="s">
        <v>2519</v>
      </c>
      <c r="G177" s="28"/>
      <c r="H177" s="28" t="s">
        <v>2590</v>
      </c>
      <c r="I177" s="28" t="s">
        <v>2521</v>
      </c>
      <c r="J177" s="28">
        <v>20</v>
      </c>
      <c r="K177" s="69"/>
    </row>
    <row r="178" spans="2:11" ht="15" customHeight="1">
      <c r="B178" s="48"/>
      <c r="C178" s="28" t="s">
        <v>161</v>
      </c>
      <c r="D178" s="28"/>
      <c r="E178" s="28"/>
      <c r="F178" s="47" t="s">
        <v>2519</v>
      </c>
      <c r="G178" s="28"/>
      <c r="H178" s="28" t="s">
        <v>2591</v>
      </c>
      <c r="I178" s="28" t="s">
        <v>2521</v>
      </c>
      <c r="J178" s="28">
        <v>255</v>
      </c>
      <c r="K178" s="69"/>
    </row>
    <row r="179" spans="2:11" ht="15" customHeight="1">
      <c r="B179" s="48"/>
      <c r="C179" s="28" t="s">
        <v>162</v>
      </c>
      <c r="D179" s="28"/>
      <c r="E179" s="28"/>
      <c r="F179" s="47" t="s">
        <v>2519</v>
      </c>
      <c r="G179" s="28"/>
      <c r="H179" s="28" t="s">
        <v>2484</v>
      </c>
      <c r="I179" s="28" t="s">
        <v>2521</v>
      </c>
      <c r="J179" s="28">
        <v>10</v>
      </c>
      <c r="K179" s="69"/>
    </row>
    <row r="180" spans="2:11" ht="15" customHeight="1">
      <c r="B180" s="48"/>
      <c r="C180" s="28" t="s">
        <v>163</v>
      </c>
      <c r="D180" s="28"/>
      <c r="E180" s="28"/>
      <c r="F180" s="47" t="s">
        <v>2519</v>
      </c>
      <c r="G180" s="28"/>
      <c r="H180" s="28" t="s">
        <v>2592</v>
      </c>
      <c r="I180" s="28" t="s">
        <v>2553</v>
      </c>
      <c r="J180" s="28"/>
      <c r="K180" s="69"/>
    </row>
    <row r="181" spans="2:11" ht="15" customHeight="1">
      <c r="B181" s="48"/>
      <c r="C181" s="28" t="s">
        <v>2593</v>
      </c>
      <c r="D181" s="28"/>
      <c r="E181" s="28"/>
      <c r="F181" s="47" t="s">
        <v>2519</v>
      </c>
      <c r="G181" s="28"/>
      <c r="H181" s="28" t="s">
        <v>2594</v>
      </c>
      <c r="I181" s="28" t="s">
        <v>2553</v>
      </c>
      <c r="J181" s="28"/>
      <c r="K181" s="69"/>
    </row>
    <row r="182" spans="2:11" ht="15" customHeight="1">
      <c r="B182" s="48"/>
      <c r="C182" s="28" t="s">
        <v>2582</v>
      </c>
      <c r="D182" s="28"/>
      <c r="E182" s="28"/>
      <c r="F182" s="47" t="s">
        <v>2519</v>
      </c>
      <c r="G182" s="28"/>
      <c r="H182" s="28" t="s">
        <v>2595</v>
      </c>
      <c r="I182" s="28" t="s">
        <v>2553</v>
      </c>
      <c r="J182" s="28"/>
      <c r="K182" s="69"/>
    </row>
    <row r="183" spans="2:11" ht="15" customHeight="1">
      <c r="B183" s="48"/>
      <c r="C183" s="28" t="s">
        <v>165</v>
      </c>
      <c r="D183" s="28"/>
      <c r="E183" s="28"/>
      <c r="F183" s="47" t="s">
        <v>2525</v>
      </c>
      <c r="G183" s="28"/>
      <c r="H183" s="28" t="s">
        <v>2596</v>
      </c>
      <c r="I183" s="28" t="s">
        <v>2521</v>
      </c>
      <c r="J183" s="28">
        <v>50</v>
      </c>
      <c r="K183" s="69"/>
    </row>
    <row r="184" spans="2:11" ht="15" customHeight="1">
      <c r="B184" s="48"/>
      <c r="C184" s="28" t="s">
        <v>2597</v>
      </c>
      <c r="D184" s="28"/>
      <c r="E184" s="28"/>
      <c r="F184" s="47" t="s">
        <v>2525</v>
      </c>
      <c r="G184" s="28"/>
      <c r="H184" s="28" t="s">
        <v>2598</v>
      </c>
      <c r="I184" s="28" t="s">
        <v>2599</v>
      </c>
      <c r="J184" s="28"/>
      <c r="K184" s="69"/>
    </row>
    <row r="185" spans="2:11" ht="15" customHeight="1">
      <c r="B185" s="48"/>
      <c r="C185" s="28" t="s">
        <v>2600</v>
      </c>
      <c r="D185" s="28"/>
      <c r="E185" s="28"/>
      <c r="F185" s="47" t="s">
        <v>2525</v>
      </c>
      <c r="G185" s="28"/>
      <c r="H185" s="28" t="s">
        <v>2601</v>
      </c>
      <c r="I185" s="28" t="s">
        <v>2599</v>
      </c>
      <c r="J185" s="28"/>
      <c r="K185" s="69"/>
    </row>
    <row r="186" spans="2:11" ht="15" customHeight="1">
      <c r="B186" s="48"/>
      <c r="C186" s="28" t="s">
        <v>2602</v>
      </c>
      <c r="D186" s="28"/>
      <c r="E186" s="28"/>
      <c r="F186" s="47" t="s">
        <v>2525</v>
      </c>
      <c r="G186" s="28"/>
      <c r="H186" s="28" t="s">
        <v>2603</v>
      </c>
      <c r="I186" s="28" t="s">
        <v>2599</v>
      </c>
      <c r="J186" s="28"/>
      <c r="K186" s="69"/>
    </row>
    <row r="187" spans="2:11" ht="15" customHeight="1">
      <c r="B187" s="48"/>
      <c r="C187" s="81" t="s">
        <v>2604</v>
      </c>
      <c r="D187" s="28"/>
      <c r="E187" s="28"/>
      <c r="F187" s="47" t="s">
        <v>2525</v>
      </c>
      <c r="G187" s="28"/>
      <c r="H187" s="28" t="s">
        <v>2605</v>
      </c>
      <c r="I187" s="28" t="s">
        <v>2606</v>
      </c>
      <c r="J187" s="82" t="s">
        <v>2607</v>
      </c>
      <c r="K187" s="69"/>
    </row>
    <row r="188" spans="2:11" ht="15" customHeight="1">
      <c r="B188" s="48"/>
      <c r="C188" s="33" t="s">
        <v>43</v>
      </c>
      <c r="D188" s="28"/>
      <c r="E188" s="28"/>
      <c r="F188" s="47" t="s">
        <v>2519</v>
      </c>
      <c r="G188" s="28"/>
      <c r="H188" s="24" t="s">
        <v>2608</v>
      </c>
      <c r="I188" s="28" t="s">
        <v>2609</v>
      </c>
      <c r="J188" s="28"/>
      <c r="K188" s="69"/>
    </row>
    <row r="189" spans="2:11" ht="15" customHeight="1">
      <c r="B189" s="48"/>
      <c r="C189" s="33" t="s">
        <v>2610</v>
      </c>
      <c r="D189" s="28"/>
      <c r="E189" s="28"/>
      <c r="F189" s="47" t="s">
        <v>2519</v>
      </c>
      <c r="G189" s="28"/>
      <c r="H189" s="28" t="s">
        <v>2611</v>
      </c>
      <c r="I189" s="28" t="s">
        <v>2553</v>
      </c>
      <c r="J189" s="28"/>
      <c r="K189" s="69"/>
    </row>
    <row r="190" spans="2:11" ht="15" customHeight="1">
      <c r="B190" s="48"/>
      <c r="C190" s="33" t="s">
        <v>2612</v>
      </c>
      <c r="D190" s="28"/>
      <c r="E190" s="28"/>
      <c r="F190" s="47" t="s">
        <v>2519</v>
      </c>
      <c r="G190" s="28"/>
      <c r="H190" s="28" t="s">
        <v>2613</v>
      </c>
      <c r="I190" s="28" t="s">
        <v>2553</v>
      </c>
      <c r="J190" s="28"/>
      <c r="K190" s="69"/>
    </row>
    <row r="191" spans="2:11" ht="15" customHeight="1">
      <c r="B191" s="48"/>
      <c r="C191" s="33" t="s">
        <v>2614</v>
      </c>
      <c r="D191" s="28"/>
      <c r="E191" s="28"/>
      <c r="F191" s="47" t="s">
        <v>2525</v>
      </c>
      <c r="G191" s="28"/>
      <c r="H191" s="28" t="s">
        <v>2615</v>
      </c>
      <c r="I191" s="28" t="s">
        <v>2553</v>
      </c>
      <c r="J191" s="28"/>
      <c r="K191" s="69"/>
    </row>
    <row r="192" spans="2:11" ht="15" customHeight="1">
      <c r="B192" s="75"/>
      <c r="C192" s="83"/>
      <c r="D192" s="57"/>
      <c r="E192" s="57"/>
      <c r="F192" s="57"/>
      <c r="G192" s="57"/>
      <c r="H192" s="57"/>
      <c r="I192" s="57"/>
      <c r="J192" s="57"/>
      <c r="K192" s="76"/>
    </row>
    <row r="193" spans="2:11" ht="18.75" customHeight="1">
      <c r="B193" s="24"/>
      <c r="C193" s="28"/>
      <c r="D193" s="28"/>
      <c r="E193" s="28"/>
      <c r="F193" s="47"/>
      <c r="G193" s="28"/>
      <c r="H193" s="28"/>
      <c r="I193" s="28"/>
      <c r="J193" s="28"/>
      <c r="K193" s="24"/>
    </row>
    <row r="194" spans="2:11" ht="18.75" customHeight="1">
      <c r="B194" s="24"/>
      <c r="C194" s="28"/>
      <c r="D194" s="28"/>
      <c r="E194" s="28"/>
      <c r="F194" s="47"/>
      <c r="G194" s="28"/>
      <c r="H194" s="28"/>
      <c r="I194" s="28"/>
      <c r="J194" s="28"/>
      <c r="K194" s="24"/>
    </row>
    <row r="195" spans="2:11" ht="18.75" customHeight="1"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2:11">
      <c r="B196" s="16"/>
      <c r="C196" s="17"/>
      <c r="D196" s="17"/>
      <c r="E196" s="17"/>
      <c r="F196" s="17"/>
      <c r="G196" s="17"/>
      <c r="H196" s="17"/>
      <c r="I196" s="17"/>
      <c r="J196" s="17"/>
      <c r="K196" s="18"/>
    </row>
    <row r="197" spans="2:11" ht="21">
      <c r="B197" s="19"/>
      <c r="C197" s="374" t="s">
        <v>2616</v>
      </c>
      <c r="D197" s="374"/>
      <c r="E197" s="374"/>
      <c r="F197" s="374"/>
      <c r="G197" s="374"/>
      <c r="H197" s="374"/>
      <c r="I197" s="374"/>
      <c r="J197" s="374"/>
      <c r="K197" s="20"/>
    </row>
    <row r="198" spans="2:11" ht="25.5" customHeight="1">
      <c r="B198" s="19"/>
      <c r="C198" s="84" t="s">
        <v>2617</v>
      </c>
      <c r="D198" s="84"/>
      <c r="E198" s="84"/>
      <c r="F198" s="84" t="s">
        <v>2618</v>
      </c>
      <c r="G198" s="85"/>
      <c r="H198" s="373" t="s">
        <v>2619</v>
      </c>
      <c r="I198" s="373"/>
      <c r="J198" s="373"/>
      <c r="K198" s="20"/>
    </row>
    <row r="199" spans="2:11" ht="5.25" customHeight="1">
      <c r="B199" s="48"/>
      <c r="C199" s="45"/>
      <c r="D199" s="45"/>
      <c r="E199" s="45"/>
      <c r="F199" s="45"/>
      <c r="G199" s="28"/>
      <c r="H199" s="45"/>
      <c r="I199" s="45"/>
      <c r="J199" s="45"/>
      <c r="K199" s="69"/>
    </row>
    <row r="200" spans="2:11" ht="15" customHeight="1">
      <c r="B200" s="48"/>
      <c r="C200" s="28" t="s">
        <v>2609</v>
      </c>
      <c r="D200" s="28"/>
      <c r="E200" s="28"/>
      <c r="F200" s="47" t="s">
        <v>44</v>
      </c>
      <c r="G200" s="28"/>
      <c r="H200" s="372" t="s">
        <v>2620</v>
      </c>
      <c r="I200" s="372"/>
      <c r="J200" s="372"/>
      <c r="K200" s="69"/>
    </row>
    <row r="201" spans="2:11" ht="15" customHeight="1">
      <c r="B201" s="48"/>
      <c r="C201" s="54"/>
      <c r="D201" s="28"/>
      <c r="E201" s="28"/>
      <c r="F201" s="47" t="s">
        <v>45</v>
      </c>
      <c r="G201" s="28"/>
      <c r="H201" s="372" t="s">
        <v>2621</v>
      </c>
      <c r="I201" s="372"/>
      <c r="J201" s="372"/>
      <c r="K201" s="69"/>
    </row>
    <row r="202" spans="2:11" ht="15" customHeight="1">
      <c r="B202" s="48"/>
      <c r="C202" s="54"/>
      <c r="D202" s="28"/>
      <c r="E202" s="28"/>
      <c r="F202" s="47" t="s">
        <v>48</v>
      </c>
      <c r="G202" s="28"/>
      <c r="H202" s="372" t="s">
        <v>2622</v>
      </c>
      <c r="I202" s="372"/>
      <c r="J202" s="372"/>
      <c r="K202" s="69"/>
    </row>
    <row r="203" spans="2:11" ht="15" customHeight="1">
      <c r="B203" s="48"/>
      <c r="C203" s="28"/>
      <c r="D203" s="28"/>
      <c r="E203" s="28"/>
      <c r="F203" s="47" t="s">
        <v>46</v>
      </c>
      <c r="G203" s="28"/>
      <c r="H203" s="372" t="s">
        <v>2623</v>
      </c>
      <c r="I203" s="372"/>
      <c r="J203" s="372"/>
      <c r="K203" s="69"/>
    </row>
    <row r="204" spans="2:11" ht="15" customHeight="1">
      <c r="B204" s="48"/>
      <c r="C204" s="28"/>
      <c r="D204" s="28"/>
      <c r="E204" s="28"/>
      <c r="F204" s="47" t="s">
        <v>47</v>
      </c>
      <c r="G204" s="28"/>
      <c r="H204" s="372" t="s">
        <v>2624</v>
      </c>
      <c r="I204" s="372"/>
      <c r="J204" s="372"/>
      <c r="K204" s="69"/>
    </row>
    <row r="205" spans="2:11" ht="15" customHeight="1">
      <c r="B205" s="48"/>
      <c r="C205" s="28"/>
      <c r="D205" s="28"/>
      <c r="E205" s="28"/>
      <c r="F205" s="47"/>
      <c r="G205" s="28"/>
      <c r="H205" s="28"/>
      <c r="I205" s="28"/>
      <c r="J205" s="28"/>
      <c r="K205" s="69"/>
    </row>
    <row r="206" spans="2:11" ht="15" customHeight="1">
      <c r="B206" s="48"/>
      <c r="C206" s="28" t="s">
        <v>2565</v>
      </c>
      <c r="D206" s="28"/>
      <c r="E206" s="28"/>
      <c r="F206" s="47" t="s">
        <v>79</v>
      </c>
      <c r="G206" s="28"/>
      <c r="H206" s="372" t="s">
        <v>2625</v>
      </c>
      <c r="I206" s="372"/>
      <c r="J206" s="372"/>
      <c r="K206" s="69"/>
    </row>
    <row r="207" spans="2:11" ht="15" customHeight="1">
      <c r="B207" s="48"/>
      <c r="C207" s="54"/>
      <c r="D207" s="28"/>
      <c r="E207" s="28"/>
      <c r="F207" s="47" t="s">
        <v>2465</v>
      </c>
      <c r="G207" s="28"/>
      <c r="H207" s="372" t="s">
        <v>2466</v>
      </c>
      <c r="I207" s="372"/>
      <c r="J207" s="372"/>
      <c r="K207" s="69"/>
    </row>
    <row r="208" spans="2:11" ht="15" customHeight="1">
      <c r="B208" s="48"/>
      <c r="C208" s="28"/>
      <c r="D208" s="28"/>
      <c r="E208" s="28"/>
      <c r="F208" s="47" t="s">
        <v>2463</v>
      </c>
      <c r="G208" s="28"/>
      <c r="H208" s="372" t="s">
        <v>2626</v>
      </c>
      <c r="I208" s="372"/>
      <c r="J208" s="372"/>
      <c r="K208" s="69"/>
    </row>
    <row r="209" spans="2:11" ht="15" customHeight="1">
      <c r="B209" s="86"/>
      <c r="C209" s="54"/>
      <c r="D209" s="54"/>
      <c r="E209" s="54"/>
      <c r="F209" s="47" t="s">
        <v>2467</v>
      </c>
      <c r="G209" s="33"/>
      <c r="H209" s="371" t="s">
        <v>2468</v>
      </c>
      <c r="I209" s="371"/>
      <c r="J209" s="371"/>
      <c r="K209" s="87"/>
    </row>
    <row r="210" spans="2:11" ht="15" customHeight="1">
      <c r="B210" s="86"/>
      <c r="C210" s="54"/>
      <c r="D210" s="54"/>
      <c r="E210" s="54"/>
      <c r="F210" s="47" t="s">
        <v>726</v>
      </c>
      <c r="G210" s="33"/>
      <c r="H210" s="371" t="s">
        <v>2627</v>
      </c>
      <c r="I210" s="371"/>
      <c r="J210" s="371"/>
      <c r="K210" s="87"/>
    </row>
    <row r="211" spans="2:11" ht="15" customHeight="1">
      <c r="B211" s="86"/>
      <c r="C211" s="54"/>
      <c r="D211" s="54"/>
      <c r="E211" s="54"/>
      <c r="F211" s="88"/>
      <c r="G211" s="33"/>
      <c r="H211" s="89"/>
      <c r="I211" s="89"/>
      <c r="J211" s="89"/>
      <c r="K211" s="87"/>
    </row>
    <row r="212" spans="2:11" ht="15" customHeight="1">
      <c r="B212" s="86"/>
      <c r="C212" s="28" t="s">
        <v>2589</v>
      </c>
      <c r="D212" s="54"/>
      <c r="E212" s="54"/>
      <c r="F212" s="47">
        <v>1</v>
      </c>
      <c r="G212" s="33"/>
      <c r="H212" s="371" t="s">
        <v>2628</v>
      </c>
      <c r="I212" s="371"/>
      <c r="J212" s="371"/>
      <c r="K212" s="87"/>
    </row>
    <row r="213" spans="2:11" ht="15" customHeight="1">
      <c r="B213" s="86"/>
      <c r="C213" s="54"/>
      <c r="D213" s="54"/>
      <c r="E213" s="54"/>
      <c r="F213" s="47">
        <v>2</v>
      </c>
      <c r="G213" s="33"/>
      <c r="H213" s="371" t="s">
        <v>2629</v>
      </c>
      <c r="I213" s="371"/>
      <c r="J213" s="371"/>
      <c r="K213" s="87"/>
    </row>
    <row r="214" spans="2:11" ht="15" customHeight="1">
      <c r="B214" s="86"/>
      <c r="C214" s="54"/>
      <c r="D214" s="54"/>
      <c r="E214" s="54"/>
      <c r="F214" s="47">
        <v>3</v>
      </c>
      <c r="G214" s="33"/>
      <c r="H214" s="371" t="s">
        <v>2630</v>
      </c>
      <c r="I214" s="371"/>
      <c r="J214" s="371"/>
      <c r="K214" s="87"/>
    </row>
    <row r="215" spans="2:11" ht="15" customHeight="1">
      <c r="B215" s="86"/>
      <c r="C215" s="54"/>
      <c r="D215" s="54"/>
      <c r="E215" s="54"/>
      <c r="F215" s="47">
        <v>4</v>
      </c>
      <c r="G215" s="33"/>
      <c r="H215" s="371" t="s">
        <v>2631</v>
      </c>
      <c r="I215" s="371"/>
      <c r="J215" s="371"/>
      <c r="K215" s="87"/>
    </row>
    <row r="216" spans="2:11" ht="12.75" customHeight="1">
      <c r="B216" s="90"/>
      <c r="C216" s="91"/>
      <c r="D216" s="91"/>
      <c r="E216" s="91"/>
      <c r="F216" s="91"/>
      <c r="G216" s="91"/>
      <c r="H216" s="91"/>
      <c r="I216" s="91"/>
      <c r="J216" s="91"/>
      <c r="K216" s="92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0"/>
  <sheetViews>
    <sheetView showGridLines="0" workbookViewId="0">
      <pane ySplit="1" topLeftCell="A261" activePane="bottomLeft" state="frozen"/>
      <selection pane="bottomLeft" activeCell="F280" sqref="F280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86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141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143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ROUND(J92,2)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ROUND(SUM(BE92:BE309), 2)</f>
        <v>0</v>
      </c>
      <c r="G32" s="111"/>
      <c r="H32" s="111"/>
      <c r="I32" s="127">
        <v>0.21</v>
      </c>
      <c r="J32" s="126">
        <f>ROUND(ROUND((SUM(BE92:BE309)),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ROUND(SUM(BF92:BF309), 2)</f>
        <v>0</v>
      </c>
      <c r="G33" s="111"/>
      <c r="H33" s="111"/>
      <c r="I33" s="127">
        <v>0.15</v>
      </c>
      <c r="J33" s="126">
        <f>ROUND(ROUND((SUM(BF92:BF309)),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ROUND(SUM(BG92:BG309),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ROUND(SUM(BH92:BH309),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ROUND(SUM(BI92:BI309),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141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1.1 - SO 1.1 Stoka AD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J92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J93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J94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J175</f>
        <v>0</v>
      </c>
      <c r="K63" s="157"/>
    </row>
    <row r="64" spans="2:47" s="158" customFormat="1" ht="19.899999999999999" customHeight="1">
      <c r="B64" s="152"/>
      <c r="C64" s="153"/>
      <c r="D64" s="154" t="s">
        <v>152</v>
      </c>
      <c r="E64" s="155"/>
      <c r="F64" s="155"/>
      <c r="G64" s="155"/>
      <c r="H64" s="155"/>
      <c r="I64" s="155"/>
      <c r="J64" s="156">
        <f>J181</f>
        <v>0</v>
      </c>
      <c r="K64" s="157"/>
    </row>
    <row r="65" spans="2:12" s="158" customFormat="1" ht="19.899999999999999" customHeight="1">
      <c r="B65" s="152"/>
      <c r="C65" s="153"/>
      <c r="D65" s="154" t="s">
        <v>153</v>
      </c>
      <c r="E65" s="155"/>
      <c r="F65" s="155"/>
      <c r="G65" s="155"/>
      <c r="H65" s="155"/>
      <c r="I65" s="155"/>
      <c r="J65" s="156">
        <f>J189</f>
        <v>0</v>
      </c>
      <c r="K65" s="157"/>
    </row>
    <row r="66" spans="2:12" s="158" customFormat="1" ht="19.899999999999999" customHeight="1">
      <c r="B66" s="152"/>
      <c r="C66" s="153"/>
      <c r="D66" s="154" t="s">
        <v>154</v>
      </c>
      <c r="E66" s="155"/>
      <c r="F66" s="155"/>
      <c r="G66" s="155"/>
      <c r="H66" s="155"/>
      <c r="I66" s="155"/>
      <c r="J66" s="156">
        <f>J209</f>
        <v>0</v>
      </c>
      <c r="K66" s="157"/>
    </row>
    <row r="67" spans="2:12" s="158" customFormat="1" ht="19.899999999999999" customHeight="1">
      <c r="B67" s="152"/>
      <c r="C67" s="153"/>
      <c r="D67" s="154" t="s">
        <v>155</v>
      </c>
      <c r="E67" s="155"/>
      <c r="F67" s="155"/>
      <c r="G67" s="155"/>
      <c r="H67" s="155"/>
      <c r="I67" s="155"/>
      <c r="J67" s="156">
        <f>J220</f>
        <v>0</v>
      </c>
      <c r="K67" s="157"/>
    </row>
    <row r="68" spans="2:12" s="158" customFormat="1" ht="19.899999999999999" customHeight="1">
      <c r="B68" s="152"/>
      <c r="C68" s="153"/>
      <c r="D68" s="154" t="s">
        <v>156</v>
      </c>
      <c r="E68" s="155"/>
      <c r="F68" s="155"/>
      <c r="G68" s="155"/>
      <c r="H68" s="155"/>
      <c r="I68" s="155"/>
      <c r="J68" s="156">
        <f>J287</f>
        <v>0</v>
      </c>
      <c r="K68" s="157"/>
    </row>
    <row r="69" spans="2:12" s="158" customFormat="1" ht="19.899999999999999" customHeight="1">
      <c r="B69" s="152"/>
      <c r="C69" s="153"/>
      <c r="D69" s="154" t="s">
        <v>157</v>
      </c>
      <c r="E69" s="155"/>
      <c r="F69" s="155"/>
      <c r="G69" s="155"/>
      <c r="H69" s="155"/>
      <c r="I69" s="155"/>
      <c r="J69" s="156">
        <f>J301</f>
        <v>0</v>
      </c>
      <c r="K69" s="157"/>
    </row>
    <row r="70" spans="2:12" s="158" customFormat="1" ht="19.899999999999999" customHeight="1">
      <c r="B70" s="152"/>
      <c r="C70" s="153"/>
      <c r="D70" s="154" t="s">
        <v>158</v>
      </c>
      <c r="E70" s="155"/>
      <c r="F70" s="155"/>
      <c r="G70" s="155"/>
      <c r="H70" s="155"/>
      <c r="I70" s="155"/>
      <c r="J70" s="156">
        <f>J308</f>
        <v>0</v>
      </c>
      <c r="K70" s="157"/>
    </row>
    <row r="71" spans="2:12" s="109" customFormat="1" ht="21.75" customHeight="1">
      <c r="B71" s="110"/>
      <c r="C71" s="111"/>
      <c r="D71" s="111"/>
      <c r="E71" s="111"/>
      <c r="F71" s="111"/>
      <c r="G71" s="111"/>
      <c r="H71" s="111"/>
      <c r="I71" s="111"/>
      <c r="J71" s="111"/>
      <c r="K71" s="113"/>
    </row>
    <row r="72" spans="2:12" s="109" customFormat="1" ht="6.95" customHeight="1">
      <c r="B72" s="135"/>
      <c r="C72" s="136"/>
      <c r="D72" s="136"/>
      <c r="E72" s="136"/>
      <c r="F72" s="136"/>
      <c r="G72" s="136"/>
      <c r="H72" s="136"/>
      <c r="I72" s="136"/>
      <c r="J72" s="136"/>
      <c r="K72" s="137"/>
    </row>
    <row r="76" spans="2:12" s="109" customFormat="1" ht="6.95" customHeight="1"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10"/>
    </row>
    <row r="77" spans="2:12" s="109" customFormat="1" ht="36.950000000000003" customHeight="1">
      <c r="B77" s="110"/>
      <c r="C77" s="159" t="s">
        <v>159</v>
      </c>
      <c r="L77" s="110"/>
    </row>
    <row r="78" spans="2:12" s="109" customFormat="1" ht="6.95" customHeight="1">
      <c r="B78" s="110"/>
      <c r="L78" s="110"/>
    </row>
    <row r="79" spans="2:12" s="109" customFormat="1" ht="14.45" customHeight="1">
      <c r="B79" s="110"/>
      <c r="C79" s="160" t="s">
        <v>19</v>
      </c>
      <c r="L79" s="110"/>
    </row>
    <row r="80" spans="2:12" s="109" customFormat="1" ht="16.5" customHeight="1">
      <c r="B80" s="110"/>
      <c r="E80" s="368" t="str">
        <f>E7</f>
        <v>Kosmonosy, obnova vodovodu a kanalizace - 2020 - etapa 1, část B</v>
      </c>
      <c r="F80" s="369"/>
      <c r="G80" s="369"/>
      <c r="H80" s="369"/>
      <c r="L80" s="110"/>
    </row>
    <row r="81" spans="2:65" ht="15">
      <c r="B81" s="103"/>
      <c r="C81" s="160" t="s">
        <v>140</v>
      </c>
      <c r="L81" s="103"/>
    </row>
    <row r="82" spans="2:65" s="109" customFormat="1" ht="16.5" customHeight="1">
      <c r="B82" s="110"/>
      <c r="E82" s="368" t="s">
        <v>141</v>
      </c>
      <c r="F82" s="362"/>
      <c r="G82" s="362"/>
      <c r="H82" s="362"/>
      <c r="L82" s="110"/>
    </row>
    <row r="83" spans="2:65" s="109" customFormat="1" ht="14.45" customHeight="1">
      <c r="B83" s="110"/>
      <c r="C83" s="160" t="s">
        <v>142</v>
      </c>
      <c r="L83" s="110"/>
    </row>
    <row r="84" spans="2:65" s="109" customFormat="1" ht="17.25" customHeight="1">
      <c r="B84" s="110"/>
      <c r="E84" s="348" t="str">
        <f>E11</f>
        <v>1.1 - SO 1.1 Stoka AD</v>
      </c>
      <c r="F84" s="362"/>
      <c r="G84" s="362"/>
      <c r="H84" s="362"/>
      <c r="L84" s="110"/>
    </row>
    <row r="85" spans="2:65" s="109" customFormat="1" ht="6.95" customHeight="1">
      <c r="B85" s="110"/>
      <c r="L85" s="110"/>
    </row>
    <row r="86" spans="2:65" s="109" customFormat="1" ht="18" customHeight="1">
      <c r="B86" s="110"/>
      <c r="C86" s="160" t="s">
        <v>24</v>
      </c>
      <c r="F86" s="162" t="str">
        <f>F14</f>
        <v>Kosmonosy</v>
      </c>
      <c r="I86" s="160" t="s">
        <v>26</v>
      </c>
      <c r="J86" s="163" t="str">
        <f>IF(J14="","",J14)</f>
        <v>18. 12. 2018</v>
      </c>
      <c r="L86" s="110"/>
    </row>
    <row r="87" spans="2:65" s="109" customFormat="1" ht="6.95" customHeight="1">
      <c r="B87" s="110"/>
      <c r="L87" s="110"/>
    </row>
    <row r="88" spans="2:65" s="109" customFormat="1" ht="15">
      <c r="B88" s="110"/>
      <c r="C88" s="160" t="s">
        <v>28</v>
      </c>
      <c r="F88" s="162" t="str">
        <f>E17</f>
        <v>Vodovody a kanalizace Mladá Boleslav, a.s.</v>
      </c>
      <c r="I88" s="160" t="s">
        <v>34</v>
      </c>
      <c r="J88" s="162" t="str">
        <f>E23</f>
        <v>Šindlar s.r.o., Na Brně 372/2a, Hradec Králové 6</v>
      </c>
      <c r="L88" s="110"/>
    </row>
    <row r="89" spans="2:65" s="109" customFormat="1" ht="14.45" customHeight="1">
      <c r="B89" s="110"/>
      <c r="C89" s="160" t="s">
        <v>32</v>
      </c>
      <c r="F89" s="162" t="str">
        <f>IF(E20="","",E20)</f>
        <v/>
      </c>
      <c r="L89" s="110"/>
    </row>
    <row r="90" spans="2:65" s="109" customFormat="1" ht="10.35" customHeight="1">
      <c r="B90" s="110"/>
      <c r="L90" s="110"/>
    </row>
    <row r="91" spans="2:65" s="171" customFormat="1" ht="29.25" customHeight="1">
      <c r="B91" s="164"/>
      <c r="C91" s="165" t="s">
        <v>160</v>
      </c>
      <c r="D91" s="166" t="s">
        <v>58</v>
      </c>
      <c r="E91" s="166" t="s">
        <v>54</v>
      </c>
      <c r="F91" s="166" t="s">
        <v>161</v>
      </c>
      <c r="G91" s="166" t="s">
        <v>162</v>
      </c>
      <c r="H91" s="166" t="s">
        <v>163</v>
      </c>
      <c r="I91" s="166" t="s">
        <v>164</v>
      </c>
      <c r="J91" s="166" t="s">
        <v>146</v>
      </c>
      <c r="K91" s="167" t="s">
        <v>165</v>
      </c>
      <c r="L91" s="164"/>
      <c r="M91" s="168" t="s">
        <v>166</v>
      </c>
      <c r="N91" s="169" t="s">
        <v>43</v>
      </c>
      <c r="O91" s="169" t="s">
        <v>167</v>
      </c>
      <c r="P91" s="169" t="s">
        <v>168</v>
      </c>
      <c r="Q91" s="169" t="s">
        <v>169</v>
      </c>
      <c r="R91" s="169" t="s">
        <v>170</v>
      </c>
      <c r="S91" s="169" t="s">
        <v>171</v>
      </c>
      <c r="T91" s="170" t="s">
        <v>172</v>
      </c>
    </row>
    <row r="92" spans="2:65" s="109" customFormat="1" ht="29.25" customHeight="1">
      <c r="B92" s="110"/>
      <c r="C92" s="172" t="s">
        <v>147</v>
      </c>
      <c r="J92" s="173">
        <f>BK92</f>
        <v>0</v>
      </c>
      <c r="L92" s="110"/>
      <c r="M92" s="174"/>
      <c r="N92" s="120"/>
      <c r="O92" s="120"/>
      <c r="P92" s="175">
        <f>P93</f>
        <v>0</v>
      </c>
      <c r="Q92" s="120"/>
      <c r="R92" s="175">
        <f>R93</f>
        <v>13.88865352</v>
      </c>
      <c r="S92" s="120"/>
      <c r="T92" s="176">
        <f>T93</f>
        <v>71.063800000000001</v>
      </c>
      <c r="AT92" s="99" t="s">
        <v>72</v>
      </c>
      <c r="AU92" s="99" t="s">
        <v>148</v>
      </c>
      <c r="BK92" s="177">
        <f>BK93</f>
        <v>0</v>
      </c>
    </row>
    <row r="93" spans="2:65" s="179" customFormat="1" ht="37.35" customHeight="1">
      <c r="B93" s="178"/>
      <c r="D93" s="180" t="s">
        <v>72</v>
      </c>
      <c r="E93" s="181" t="s">
        <v>173</v>
      </c>
      <c r="F93" s="181" t="s">
        <v>174</v>
      </c>
      <c r="J93" s="182">
        <f>BK93</f>
        <v>0</v>
      </c>
      <c r="L93" s="178"/>
      <c r="M93" s="183"/>
      <c r="N93" s="184"/>
      <c r="O93" s="184"/>
      <c r="P93" s="185">
        <f>P94+P175+P181+P189+P209+P220+P287+P301+P308</f>
        <v>0</v>
      </c>
      <c r="Q93" s="184"/>
      <c r="R93" s="185">
        <f>R94+R175+R181+R189+R209+R220+R287+R301+R308</f>
        <v>13.88865352</v>
      </c>
      <c r="S93" s="184"/>
      <c r="T93" s="186">
        <f>T94+T175+T181+T189+T209+T220+T287+T301+T308</f>
        <v>71.063800000000001</v>
      </c>
      <c r="AR93" s="180" t="s">
        <v>77</v>
      </c>
      <c r="AT93" s="187" t="s">
        <v>72</v>
      </c>
      <c r="AU93" s="187" t="s">
        <v>73</v>
      </c>
      <c r="AY93" s="180" t="s">
        <v>175</v>
      </c>
      <c r="BK93" s="188">
        <f>BK94+BK175+BK181+BK189+BK209+BK220+BK287+BK301+BK308</f>
        <v>0</v>
      </c>
    </row>
    <row r="94" spans="2:65" s="179" customFormat="1" ht="19.899999999999999" customHeight="1">
      <c r="B94" s="178"/>
      <c r="D94" s="180" t="s">
        <v>72</v>
      </c>
      <c r="E94" s="189" t="s">
        <v>77</v>
      </c>
      <c r="F94" s="189" t="s">
        <v>176</v>
      </c>
      <c r="J94" s="190">
        <f>BK94</f>
        <v>0</v>
      </c>
      <c r="L94" s="178"/>
      <c r="M94" s="183"/>
      <c r="N94" s="184"/>
      <c r="O94" s="184"/>
      <c r="P94" s="185">
        <f>SUM(P95:P174)</f>
        <v>0</v>
      </c>
      <c r="Q94" s="184"/>
      <c r="R94" s="185">
        <f>SUM(R95:R174)</f>
        <v>0.42282210000000003</v>
      </c>
      <c r="S94" s="184"/>
      <c r="T94" s="186">
        <f>SUM(T95:T174)</f>
        <v>55.514399999999995</v>
      </c>
      <c r="AR94" s="180" t="s">
        <v>77</v>
      </c>
      <c r="AT94" s="187" t="s">
        <v>72</v>
      </c>
      <c r="AU94" s="187" t="s">
        <v>77</v>
      </c>
      <c r="AY94" s="180" t="s">
        <v>175</v>
      </c>
      <c r="BK94" s="188">
        <f>SUM(BK95:BK174)</f>
        <v>0</v>
      </c>
    </row>
    <row r="95" spans="2:65" s="109" customFormat="1" ht="51" customHeight="1">
      <c r="B95" s="110"/>
      <c r="C95" s="191" t="s">
        <v>77</v>
      </c>
      <c r="D95" s="191" t="s">
        <v>177</v>
      </c>
      <c r="E95" s="192" t="s">
        <v>178</v>
      </c>
      <c r="F95" s="193" t="s">
        <v>179</v>
      </c>
      <c r="G95" s="194" t="s">
        <v>180</v>
      </c>
      <c r="H95" s="195">
        <v>49</v>
      </c>
      <c r="I95" s="9"/>
      <c r="J95" s="196">
        <f>ROUND(I95*H95,2)</f>
        <v>0</v>
      </c>
      <c r="K95" s="193" t="s">
        <v>181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0</v>
      </c>
      <c r="R95" s="199">
        <f>Q95*H95</f>
        <v>0</v>
      </c>
      <c r="S95" s="199">
        <v>0.44</v>
      </c>
      <c r="T95" s="200">
        <f>S95*H95</f>
        <v>21.56</v>
      </c>
      <c r="AR95" s="99" t="s">
        <v>113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113</v>
      </c>
      <c r="BM95" s="99" t="s">
        <v>182</v>
      </c>
    </row>
    <row r="96" spans="2:65" s="109" customFormat="1" ht="27">
      <c r="B96" s="110"/>
      <c r="D96" s="202" t="s">
        <v>183</v>
      </c>
      <c r="F96" s="203" t="s">
        <v>184</v>
      </c>
      <c r="I96" s="7"/>
      <c r="L96" s="110"/>
      <c r="M96" s="204"/>
      <c r="N96" s="111"/>
      <c r="O96" s="111"/>
      <c r="P96" s="111"/>
      <c r="Q96" s="111"/>
      <c r="R96" s="111"/>
      <c r="S96" s="111"/>
      <c r="T96" s="205"/>
      <c r="AT96" s="99" t="s">
        <v>183</v>
      </c>
      <c r="AU96" s="99" t="s">
        <v>81</v>
      </c>
    </row>
    <row r="97" spans="2:65" s="207" customFormat="1">
      <c r="B97" s="206"/>
      <c r="D97" s="202" t="s">
        <v>185</v>
      </c>
      <c r="E97" s="208" t="s">
        <v>5</v>
      </c>
      <c r="F97" s="209" t="s">
        <v>186</v>
      </c>
      <c r="H97" s="208" t="s">
        <v>5</v>
      </c>
      <c r="I97" s="10"/>
      <c r="L97" s="206"/>
      <c r="M97" s="210"/>
      <c r="N97" s="211"/>
      <c r="O97" s="211"/>
      <c r="P97" s="211"/>
      <c r="Q97" s="211"/>
      <c r="R97" s="211"/>
      <c r="S97" s="211"/>
      <c r="T97" s="212"/>
      <c r="AT97" s="208" t="s">
        <v>185</v>
      </c>
      <c r="AU97" s="208" t="s">
        <v>81</v>
      </c>
      <c r="AV97" s="207" t="s">
        <v>77</v>
      </c>
      <c r="AW97" s="207" t="s">
        <v>36</v>
      </c>
      <c r="AX97" s="207" t="s">
        <v>73</v>
      </c>
      <c r="AY97" s="208" t="s">
        <v>175</v>
      </c>
    </row>
    <row r="98" spans="2:65" s="207" customFormat="1">
      <c r="B98" s="206"/>
      <c r="D98" s="202" t="s">
        <v>185</v>
      </c>
      <c r="E98" s="208" t="s">
        <v>5</v>
      </c>
      <c r="F98" s="209" t="s">
        <v>187</v>
      </c>
      <c r="H98" s="208" t="s">
        <v>5</v>
      </c>
      <c r="I98" s="10"/>
      <c r="L98" s="206"/>
      <c r="M98" s="210"/>
      <c r="N98" s="211"/>
      <c r="O98" s="211"/>
      <c r="P98" s="211"/>
      <c r="Q98" s="211"/>
      <c r="R98" s="211"/>
      <c r="S98" s="211"/>
      <c r="T98" s="212"/>
      <c r="AT98" s="208" t="s">
        <v>185</v>
      </c>
      <c r="AU98" s="208" t="s">
        <v>81</v>
      </c>
      <c r="AV98" s="207" t="s">
        <v>77</v>
      </c>
      <c r="AW98" s="207" t="s">
        <v>36</v>
      </c>
      <c r="AX98" s="207" t="s">
        <v>73</v>
      </c>
      <c r="AY98" s="208" t="s">
        <v>175</v>
      </c>
    </row>
    <row r="99" spans="2:65" s="214" customFormat="1">
      <c r="B99" s="213"/>
      <c r="D99" s="202" t="s">
        <v>185</v>
      </c>
      <c r="E99" s="215" t="s">
        <v>5</v>
      </c>
      <c r="F99" s="216" t="s">
        <v>188</v>
      </c>
      <c r="H99" s="217">
        <v>49</v>
      </c>
      <c r="I99" s="11"/>
      <c r="L99" s="213"/>
      <c r="M99" s="218"/>
      <c r="N99" s="219"/>
      <c r="O99" s="219"/>
      <c r="P99" s="219"/>
      <c r="Q99" s="219"/>
      <c r="R99" s="219"/>
      <c r="S99" s="219"/>
      <c r="T99" s="220"/>
      <c r="AT99" s="215" t="s">
        <v>185</v>
      </c>
      <c r="AU99" s="215" t="s">
        <v>81</v>
      </c>
      <c r="AV99" s="214" t="s">
        <v>81</v>
      </c>
      <c r="AW99" s="214" t="s">
        <v>36</v>
      </c>
      <c r="AX99" s="214" t="s">
        <v>77</v>
      </c>
      <c r="AY99" s="215" t="s">
        <v>175</v>
      </c>
    </row>
    <row r="100" spans="2:65" s="109" customFormat="1" ht="38.25" customHeight="1">
      <c r="B100" s="110"/>
      <c r="C100" s="191" t="s">
        <v>81</v>
      </c>
      <c r="D100" s="191" t="s">
        <v>177</v>
      </c>
      <c r="E100" s="192" t="s">
        <v>189</v>
      </c>
      <c r="F100" s="193" t="s">
        <v>190</v>
      </c>
      <c r="G100" s="194" t="s">
        <v>180</v>
      </c>
      <c r="H100" s="195">
        <v>59.725000000000001</v>
      </c>
      <c r="I100" s="9"/>
      <c r="J100" s="196">
        <f>ROUND(I100*H100,2)</f>
        <v>0</v>
      </c>
      <c r="K100" s="193" t="s">
        <v>5</v>
      </c>
      <c r="L100" s="110"/>
      <c r="M100" s="197" t="s">
        <v>5</v>
      </c>
      <c r="N100" s="198" t="s">
        <v>44</v>
      </c>
      <c r="O100" s="111"/>
      <c r="P100" s="199">
        <f>O100*H100</f>
        <v>0</v>
      </c>
      <c r="Q100" s="199">
        <v>2.9999999999999997E-4</v>
      </c>
      <c r="R100" s="199">
        <f>Q100*H100</f>
        <v>1.7917499999999999E-2</v>
      </c>
      <c r="S100" s="199">
        <v>0.38400000000000001</v>
      </c>
      <c r="T100" s="200">
        <f>S100*H100</f>
        <v>22.9344</v>
      </c>
      <c r="AR100" s="99" t="s">
        <v>113</v>
      </c>
      <c r="AT100" s="99" t="s">
        <v>177</v>
      </c>
      <c r="AU100" s="99" t="s">
        <v>81</v>
      </c>
      <c r="AY100" s="99" t="s">
        <v>175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99" t="s">
        <v>77</v>
      </c>
      <c r="BK100" s="201">
        <f>ROUND(I100*H100,2)</f>
        <v>0</v>
      </c>
      <c r="BL100" s="99" t="s">
        <v>113</v>
      </c>
      <c r="BM100" s="99" t="s">
        <v>191</v>
      </c>
    </row>
    <row r="101" spans="2:65" s="109" customFormat="1" ht="27">
      <c r="B101" s="110"/>
      <c r="D101" s="202" t="s">
        <v>183</v>
      </c>
      <c r="F101" s="203" t="s">
        <v>192</v>
      </c>
      <c r="I101" s="7"/>
      <c r="L101" s="110"/>
      <c r="M101" s="204"/>
      <c r="N101" s="111"/>
      <c r="O101" s="111"/>
      <c r="P101" s="111"/>
      <c r="Q101" s="111"/>
      <c r="R101" s="111"/>
      <c r="S101" s="111"/>
      <c r="T101" s="205"/>
      <c r="AT101" s="99" t="s">
        <v>183</v>
      </c>
      <c r="AU101" s="99" t="s">
        <v>81</v>
      </c>
    </row>
    <row r="102" spans="2:65" s="207" customFormat="1">
      <c r="B102" s="206"/>
      <c r="D102" s="202" t="s">
        <v>185</v>
      </c>
      <c r="E102" s="208" t="s">
        <v>5</v>
      </c>
      <c r="F102" s="209" t="s">
        <v>193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07" customFormat="1">
      <c r="B103" s="206"/>
      <c r="D103" s="202" t="s">
        <v>185</v>
      </c>
      <c r="E103" s="208" t="s">
        <v>5</v>
      </c>
      <c r="F103" s="209" t="s">
        <v>187</v>
      </c>
      <c r="H103" s="208" t="s">
        <v>5</v>
      </c>
      <c r="I103" s="10"/>
      <c r="L103" s="206"/>
      <c r="M103" s="210"/>
      <c r="N103" s="211"/>
      <c r="O103" s="211"/>
      <c r="P103" s="211"/>
      <c r="Q103" s="211"/>
      <c r="R103" s="211"/>
      <c r="S103" s="211"/>
      <c r="T103" s="212"/>
      <c r="AT103" s="208" t="s">
        <v>185</v>
      </c>
      <c r="AU103" s="208" t="s">
        <v>81</v>
      </c>
      <c r="AV103" s="207" t="s">
        <v>77</v>
      </c>
      <c r="AW103" s="207" t="s">
        <v>36</v>
      </c>
      <c r="AX103" s="207" t="s">
        <v>73</v>
      </c>
      <c r="AY103" s="208" t="s">
        <v>175</v>
      </c>
    </row>
    <row r="104" spans="2:65" s="214" customFormat="1">
      <c r="B104" s="213"/>
      <c r="D104" s="202" t="s">
        <v>185</v>
      </c>
      <c r="E104" s="215" t="s">
        <v>5</v>
      </c>
      <c r="F104" s="216" t="s">
        <v>194</v>
      </c>
      <c r="H104" s="217">
        <v>58.8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73</v>
      </c>
      <c r="AY104" s="215" t="s">
        <v>175</v>
      </c>
    </row>
    <row r="105" spans="2:65" s="214" customFormat="1">
      <c r="B105" s="213"/>
      <c r="D105" s="202" t="s">
        <v>185</v>
      </c>
      <c r="E105" s="215" t="s">
        <v>5</v>
      </c>
      <c r="F105" s="216" t="s">
        <v>195</v>
      </c>
      <c r="H105" s="217">
        <v>0.92500000000000004</v>
      </c>
      <c r="I105" s="11"/>
      <c r="L105" s="213"/>
      <c r="M105" s="218"/>
      <c r="N105" s="219"/>
      <c r="O105" s="219"/>
      <c r="P105" s="219"/>
      <c r="Q105" s="219"/>
      <c r="R105" s="219"/>
      <c r="S105" s="219"/>
      <c r="T105" s="220"/>
      <c r="AT105" s="215" t="s">
        <v>185</v>
      </c>
      <c r="AU105" s="215" t="s">
        <v>81</v>
      </c>
      <c r="AV105" s="214" t="s">
        <v>81</v>
      </c>
      <c r="AW105" s="214" t="s">
        <v>36</v>
      </c>
      <c r="AX105" s="214" t="s">
        <v>73</v>
      </c>
      <c r="AY105" s="215" t="s">
        <v>175</v>
      </c>
    </row>
    <row r="106" spans="2:65" s="222" customFormat="1">
      <c r="B106" s="221"/>
      <c r="D106" s="202" t="s">
        <v>185</v>
      </c>
      <c r="E106" s="223" t="s">
        <v>5</v>
      </c>
      <c r="F106" s="224" t="s">
        <v>196</v>
      </c>
      <c r="H106" s="225">
        <v>59.725000000000001</v>
      </c>
      <c r="I106" s="12"/>
      <c r="L106" s="221"/>
      <c r="M106" s="226"/>
      <c r="N106" s="227"/>
      <c r="O106" s="227"/>
      <c r="P106" s="227"/>
      <c r="Q106" s="227"/>
      <c r="R106" s="227"/>
      <c r="S106" s="227"/>
      <c r="T106" s="228"/>
      <c r="AT106" s="223" t="s">
        <v>185</v>
      </c>
      <c r="AU106" s="223" t="s">
        <v>81</v>
      </c>
      <c r="AV106" s="222" t="s">
        <v>113</v>
      </c>
      <c r="AW106" s="222" t="s">
        <v>36</v>
      </c>
      <c r="AX106" s="222" t="s">
        <v>77</v>
      </c>
      <c r="AY106" s="223" t="s">
        <v>175</v>
      </c>
    </row>
    <row r="107" spans="2:65" s="109" customFormat="1" ht="38.25" customHeight="1">
      <c r="B107" s="110"/>
      <c r="C107" s="191" t="s">
        <v>98</v>
      </c>
      <c r="D107" s="191" t="s">
        <v>177</v>
      </c>
      <c r="E107" s="192" t="s">
        <v>197</v>
      </c>
      <c r="F107" s="193" t="s">
        <v>198</v>
      </c>
      <c r="G107" s="194" t="s">
        <v>199</v>
      </c>
      <c r="H107" s="195">
        <v>38</v>
      </c>
      <c r="I107" s="9"/>
      <c r="J107" s="196">
        <f>ROUND(I107*H107,2)</f>
        <v>0</v>
      </c>
      <c r="K107" s="193" t="s">
        <v>200</v>
      </c>
      <c r="L107" s="110"/>
      <c r="M107" s="197" t="s">
        <v>5</v>
      </c>
      <c r="N107" s="198" t="s">
        <v>44</v>
      </c>
      <c r="O107" s="111"/>
      <c r="P107" s="199">
        <f>O107*H107</f>
        <v>0</v>
      </c>
      <c r="Q107" s="199">
        <v>0</v>
      </c>
      <c r="R107" s="199">
        <f>Q107*H107</f>
        <v>0</v>
      </c>
      <c r="S107" s="199">
        <v>0.28999999999999998</v>
      </c>
      <c r="T107" s="200">
        <f>S107*H107</f>
        <v>11.02</v>
      </c>
      <c r="AR107" s="99" t="s">
        <v>113</v>
      </c>
      <c r="AT107" s="99" t="s">
        <v>177</v>
      </c>
      <c r="AU107" s="99" t="s">
        <v>81</v>
      </c>
      <c r="AY107" s="99" t="s">
        <v>175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99" t="s">
        <v>77</v>
      </c>
      <c r="BK107" s="201">
        <f>ROUND(I107*H107,2)</f>
        <v>0</v>
      </c>
      <c r="BL107" s="99" t="s">
        <v>113</v>
      </c>
      <c r="BM107" s="99" t="s">
        <v>201</v>
      </c>
    </row>
    <row r="108" spans="2:65" s="214" customFormat="1">
      <c r="B108" s="213"/>
      <c r="D108" s="202" t="s">
        <v>185</v>
      </c>
      <c r="E108" s="215" t="s">
        <v>5</v>
      </c>
      <c r="F108" s="216" t="s">
        <v>202</v>
      </c>
      <c r="H108" s="217">
        <v>38</v>
      </c>
      <c r="I108" s="11"/>
      <c r="L108" s="213"/>
      <c r="M108" s="218"/>
      <c r="N108" s="219"/>
      <c r="O108" s="219"/>
      <c r="P108" s="219"/>
      <c r="Q108" s="219"/>
      <c r="R108" s="219"/>
      <c r="S108" s="219"/>
      <c r="T108" s="220"/>
      <c r="AT108" s="215" t="s">
        <v>185</v>
      </c>
      <c r="AU108" s="215" t="s">
        <v>81</v>
      </c>
      <c r="AV108" s="214" t="s">
        <v>81</v>
      </c>
      <c r="AW108" s="214" t="s">
        <v>36</v>
      </c>
      <c r="AX108" s="214" t="s">
        <v>77</v>
      </c>
      <c r="AY108" s="215" t="s">
        <v>175</v>
      </c>
    </row>
    <row r="109" spans="2:65" s="109" customFormat="1" ht="25.5" customHeight="1">
      <c r="B109" s="110"/>
      <c r="C109" s="191" t="s">
        <v>113</v>
      </c>
      <c r="D109" s="191" t="s">
        <v>177</v>
      </c>
      <c r="E109" s="192" t="s">
        <v>203</v>
      </c>
      <c r="F109" s="193" t="s">
        <v>204</v>
      </c>
      <c r="G109" s="194" t="s">
        <v>205</v>
      </c>
      <c r="H109" s="195">
        <v>40</v>
      </c>
      <c r="I109" s="9"/>
      <c r="J109" s="196">
        <f>ROUND(I109*H109,2)</f>
        <v>0</v>
      </c>
      <c r="K109" s="193" t="s">
        <v>181</v>
      </c>
      <c r="L109" s="110"/>
      <c r="M109" s="197" t="s">
        <v>5</v>
      </c>
      <c r="N109" s="198" t="s">
        <v>44</v>
      </c>
      <c r="O109" s="111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99" t="s">
        <v>113</v>
      </c>
      <c r="AT109" s="99" t="s">
        <v>177</v>
      </c>
      <c r="AU109" s="99" t="s">
        <v>81</v>
      </c>
      <c r="AY109" s="99" t="s">
        <v>175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99" t="s">
        <v>77</v>
      </c>
      <c r="BK109" s="201">
        <f>ROUND(I109*H109,2)</f>
        <v>0</v>
      </c>
      <c r="BL109" s="99" t="s">
        <v>113</v>
      </c>
      <c r="BM109" s="99" t="s">
        <v>206</v>
      </c>
    </row>
    <row r="110" spans="2:65" s="109" customFormat="1" ht="27">
      <c r="B110" s="110"/>
      <c r="D110" s="202" t="s">
        <v>183</v>
      </c>
      <c r="F110" s="203" t="s">
        <v>207</v>
      </c>
      <c r="I110" s="7"/>
      <c r="L110" s="110"/>
      <c r="M110" s="204"/>
      <c r="N110" s="111"/>
      <c r="O110" s="111"/>
      <c r="P110" s="111"/>
      <c r="Q110" s="111"/>
      <c r="R110" s="111"/>
      <c r="S110" s="111"/>
      <c r="T110" s="205"/>
      <c r="AT110" s="99" t="s">
        <v>183</v>
      </c>
      <c r="AU110" s="99" t="s">
        <v>81</v>
      </c>
    </row>
    <row r="111" spans="2:65" s="214" customFormat="1">
      <c r="B111" s="213"/>
      <c r="D111" s="202" t="s">
        <v>185</v>
      </c>
      <c r="E111" s="215" t="s">
        <v>5</v>
      </c>
      <c r="F111" s="216" t="s">
        <v>208</v>
      </c>
      <c r="H111" s="217">
        <v>40</v>
      </c>
      <c r="I111" s="11"/>
      <c r="L111" s="213"/>
      <c r="M111" s="218"/>
      <c r="N111" s="219"/>
      <c r="O111" s="219"/>
      <c r="P111" s="219"/>
      <c r="Q111" s="219"/>
      <c r="R111" s="219"/>
      <c r="S111" s="219"/>
      <c r="T111" s="220"/>
      <c r="AT111" s="215" t="s">
        <v>185</v>
      </c>
      <c r="AU111" s="215" t="s">
        <v>81</v>
      </c>
      <c r="AV111" s="214" t="s">
        <v>81</v>
      </c>
      <c r="AW111" s="214" t="s">
        <v>36</v>
      </c>
      <c r="AX111" s="214" t="s">
        <v>77</v>
      </c>
      <c r="AY111" s="215" t="s">
        <v>175</v>
      </c>
    </row>
    <row r="112" spans="2:65" s="109" customFormat="1" ht="63.75" customHeight="1">
      <c r="B112" s="110"/>
      <c r="C112" s="191" t="s">
        <v>125</v>
      </c>
      <c r="D112" s="191" t="s">
        <v>177</v>
      </c>
      <c r="E112" s="192" t="s">
        <v>209</v>
      </c>
      <c r="F112" s="193" t="s">
        <v>210</v>
      </c>
      <c r="G112" s="194" t="s">
        <v>199</v>
      </c>
      <c r="H112" s="195">
        <v>6.25</v>
      </c>
      <c r="I112" s="9"/>
      <c r="J112" s="196">
        <f>ROUND(I112*H112,2)</f>
        <v>0</v>
      </c>
      <c r="K112" s="193" t="s">
        <v>181</v>
      </c>
      <c r="L112" s="110"/>
      <c r="M112" s="197" t="s">
        <v>5</v>
      </c>
      <c r="N112" s="198" t="s">
        <v>44</v>
      </c>
      <c r="O112" s="111"/>
      <c r="P112" s="199">
        <f>O112*H112</f>
        <v>0</v>
      </c>
      <c r="Q112" s="199">
        <v>8.6800000000000002E-3</v>
      </c>
      <c r="R112" s="199">
        <f>Q112*H112</f>
        <v>5.425E-2</v>
      </c>
      <c r="S112" s="199">
        <v>0</v>
      </c>
      <c r="T112" s="200">
        <f>S112*H112</f>
        <v>0</v>
      </c>
      <c r="AR112" s="99" t="s">
        <v>113</v>
      </c>
      <c r="AT112" s="99" t="s">
        <v>177</v>
      </c>
      <c r="AU112" s="99" t="s">
        <v>81</v>
      </c>
      <c r="AY112" s="99" t="s">
        <v>175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99" t="s">
        <v>77</v>
      </c>
      <c r="BK112" s="201">
        <f>ROUND(I112*H112,2)</f>
        <v>0</v>
      </c>
      <c r="BL112" s="99" t="s">
        <v>113</v>
      </c>
      <c r="BM112" s="99" t="s">
        <v>211</v>
      </c>
    </row>
    <row r="113" spans="2:65" s="207" customFormat="1">
      <c r="B113" s="206"/>
      <c r="D113" s="202" t="s">
        <v>185</v>
      </c>
      <c r="E113" s="208" t="s">
        <v>5</v>
      </c>
      <c r="F113" s="209" t="s">
        <v>212</v>
      </c>
      <c r="H113" s="208" t="s">
        <v>5</v>
      </c>
      <c r="I113" s="10"/>
      <c r="L113" s="206"/>
      <c r="M113" s="210"/>
      <c r="N113" s="211"/>
      <c r="O113" s="211"/>
      <c r="P113" s="211"/>
      <c r="Q113" s="211"/>
      <c r="R113" s="211"/>
      <c r="S113" s="211"/>
      <c r="T113" s="212"/>
      <c r="AT113" s="208" t="s">
        <v>185</v>
      </c>
      <c r="AU113" s="208" t="s">
        <v>81</v>
      </c>
      <c r="AV113" s="207" t="s">
        <v>77</v>
      </c>
      <c r="AW113" s="207" t="s">
        <v>36</v>
      </c>
      <c r="AX113" s="207" t="s">
        <v>73</v>
      </c>
      <c r="AY113" s="208" t="s">
        <v>175</v>
      </c>
    </row>
    <row r="114" spans="2:65" s="214" customFormat="1">
      <c r="B114" s="213"/>
      <c r="D114" s="202" t="s">
        <v>185</v>
      </c>
      <c r="E114" s="215" t="s">
        <v>5</v>
      </c>
      <c r="F114" s="216" t="s">
        <v>213</v>
      </c>
      <c r="H114" s="217">
        <v>6.25</v>
      </c>
      <c r="I114" s="11"/>
      <c r="L114" s="213"/>
      <c r="M114" s="218"/>
      <c r="N114" s="219"/>
      <c r="O114" s="219"/>
      <c r="P114" s="219"/>
      <c r="Q114" s="219"/>
      <c r="R114" s="219"/>
      <c r="S114" s="219"/>
      <c r="T114" s="220"/>
      <c r="AT114" s="215" t="s">
        <v>185</v>
      </c>
      <c r="AU114" s="215" t="s">
        <v>81</v>
      </c>
      <c r="AV114" s="214" t="s">
        <v>81</v>
      </c>
      <c r="AW114" s="214" t="s">
        <v>36</v>
      </c>
      <c r="AX114" s="214" t="s">
        <v>77</v>
      </c>
      <c r="AY114" s="215" t="s">
        <v>175</v>
      </c>
    </row>
    <row r="115" spans="2:65" s="109" customFormat="1" ht="63.75" customHeight="1">
      <c r="B115" s="110"/>
      <c r="C115" s="191" t="s">
        <v>214</v>
      </c>
      <c r="D115" s="191" t="s">
        <v>177</v>
      </c>
      <c r="E115" s="192" t="s">
        <v>215</v>
      </c>
      <c r="F115" s="193" t="s">
        <v>216</v>
      </c>
      <c r="G115" s="194" t="s">
        <v>199</v>
      </c>
      <c r="H115" s="195">
        <v>6.25</v>
      </c>
      <c r="I115" s="9"/>
      <c r="J115" s="196">
        <f>ROUND(I115*H115,2)</f>
        <v>0</v>
      </c>
      <c r="K115" s="193" t="s">
        <v>181</v>
      </c>
      <c r="L115" s="110"/>
      <c r="M115" s="197" t="s">
        <v>5</v>
      </c>
      <c r="N115" s="198" t="s">
        <v>44</v>
      </c>
      <c r="O115" s="111"/>
      <c r="P115" s="199">
        <f>O115*H115</f>
        <v>0</v>
      </c>
      <c r="Q115" s="199">
        <v>3.6900000000000002E-2</v>
      </c>
      <c r="R115" s="199">
        <f>Q115*H115</f>
        <v>0.23062500000000002</v>
      </c>
      <c r="S115" s="199">
        <v>0</v>
      </c>
      <c r="T115" s="200">
        <f>S115*H115</f>
        <v>0</v>
      </c>
      <c r="AR115" s="99" t="s">
        <v>113</v>
      </c>
      <c r="AT115" s="99" t="s">
        <v>177</v>
      </c>
      <c r="AU115" s="99" t="s">
        <v>81</v>
      </c>
      <c r="AY115" s="99" t="s">
        <v>175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99" t="s">
        <v>77</v>
      </c>
      <c r="BK115" s="201">
        <f>ROUND(I115*H115,2)</f>
        <v>0</v>
      </c>
      <c r="BL115" s="99" t="s">
        <v>113</v>
      </c>
      <c r="BM115" s="99" t="s">
        <v>217</v>
      </c>
    </row>
    <row r="116" spans="2:65" s="207" customFormat="1">
      <c r="B116" s="206"/>
      <c r="D116" s="202" t="s">
        <v>185</v>
      </c>
      <c r="E116" s="208" t="s">
        <v>5</v>
      </c>
      <c r="F116" s="209" t="s">
        <v>212</v>
      </c>
      <c r="H116" s="208" t="s">
        <v>5</v>
      </c>
      <c r="I116" s="10"/>
      <c r="L116" s="206"/>
      <c r="M116" s="210"/>
      <c r="N116" s="211"/>
      <c r="O116" s="211"/>
      <c r="P116" s="211"/>
      <c r="Q116" s="211"/>
      <c r="R116" s="211"/>
      <c r="S116" s="211"/>
      <c r="T116" s="212"/>
      <c r="AT116" s="208" t="s">
        <v>185</v>
      </c>
      <c r="AU116" s="208" t="s">
        <v>81</v>
      </c>
      <c r="AV116" s="207" t="s">
        <v>77</v>
      </c>
      <c r="AW116" s="207" t="s">
        <v>36</v>
      </c>
      <c r="AX116" s="207" t="s">
        <v>73</v>
      </c>
      <c r="AY116" s="208" t="s">
        <v>175</v>
      </c>
    </row>
    <row r="117" spans="2:65" s="214" customFormat="1">
      <c r="B117" s="213"/>
      <c r="D117" s="202" t="s">
        <v>185</v>
      </c>
      <c r="E117" s="215" t="s">
        <v>5</v>
      </c>
      <c r="F117" s="216" t="s">
        <v>218</v>
      </c>
      <c r="H117" s="217">
        <v>6.25</v>
      </c>
      <c r="I117" s="11"/>
      <c r="L117" s="213"/>
      <c r="M117" s="218"/>
      <c r="N117" s="219"/>
      <c r="O117" s="219"/>
      <c r="P117" s="219"/>
      <c r="Q117" s="219"/>
      <c r="R117" s="219"/>
      <c r="S117" s="219"/>
      <c r="T117" s="220"/>
      <c r="AT117" s="215" t="s">
        <v>185</v>
      </c>
      <c r="AU117" s="215" t="s">
        <v>81</v>
      </c>
      <c r="AV117" s="214" t="s">
        <v>81</v>
      </c>
      <c r="AW117" s="214" t="s">
        <v>36</v>
      </c>
      <c r="AX117" s="214" t="s">
        <v>77</v>
      </c>
      <c r="AY117" s="215" t="s">
        <v>175</v>
      </c>
    </row>
    <row r="118" spans="2:65" s="109" customFormat="1" ht="25.5" customHeight="1">
      <c r="B118" s="110"/>
      <c r="C118" s="191" t="s">
        <v>219</v>
      </c>
      <c r="D118" s="191" t="s">
        <v>177</v>
      </c>
      <c r="E118" s="192" t="s">
        <v>220</v>
      </c>
      <c r="F118" s="193" t="s">
        <v>221</v>
      </c>
      <c r="G118" s="194" t="s">
        <v>222</v>
      </c>
      <c r="H118" s="195">
        <v>32.75</v>
      </c>
      <c r="I118" s="9"/>
      <c r="J118" s="196">
        <f>ROUND(I118*H118,2)</f>
        <v>0</v>
      </c>
      <c r="K118" s="193" t="s">
        <v>181</v>
      </c>
      <c r="L118" s="110"/>
      <c r="M118" s="197" t="s">
        <v>5</v>
      </c>
      <c r="N118" s="198" t="s">
        <v>44</v>
      </c>
      <c r="O118" s="111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99" t="s">
        <v>113</v>
      </c>
      <c r="AT118" s="99" t="s">
        <v>177</v>
      </c>
      <c r="AU118" s="99" t="s">
        <v>81</v>
      </c>
      <c r="AY118" s="99" t="s">
        <v>175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99" t="s">
        <v>77</v>
      </c>
      <c r="BK118" s="201">
        <f>ROUND(I118*H118,2)</f>
        <v>0</v>
      </c>
      <c r="BL118" s="99" t="s">
        <v>113</v>
      </c>
      <c r="BM118" s="99" t="s">
        <v>223</v>
      </c>
    </row>
    <row r="119" spans="2:65" s="214" customFormat="1">
      <c r="B119" s="213"/>
      <c r="D119" s="202" t="s">
        <v>185</v>
      </c>
      <c r="E119" s="215" t="s">
        <v>5</v>
      </c>
      <c r="F119" s="216" t="s">
        <v>224</v>
      </c>
      <c r="H119" s="217">
        <v>32.75</v>
      </c>
      <c r="I119" s="11"/>
      <c r="L119" s="213"/>
      <c r="M119" s="218"/>
      <c r="N119" s="219"/>
      <c r="O119" s="219"/>
      <c r="P119" s="219"/>
      <c r="Q119" s="219"/>
      <c r="R119" s="219"/>
      <c r="S119" s="219"/>
      <c r="T119" s="220"/>
      <c r="AT119" s="215" t="s">
        <v>185</v>
      </c>
      <c r="AU119" s="215" t="s">
        <v>81</v>
      </c>
      <c r="AV119" s="214" t="s">
        <v>81</v>
      </c>
      <c r="AW119" s="214" t="s">
        <v>36</v>
      </c>
      <c r="AX119" s="214" t="s">
        <v>77</v>
      </c>
      <c r="AY119" s="215" t="s">
        <v>175</v>
      </c>
    </row>
    <row r="120" spans="2:65" s="109" customFormat="1" ht="38.25" customHeight="1">
      <c r="B120" s="110"/>
      <c r="C120" s="191" t="s">
        <v>225</v>
      </c>
      <c r="D120" s="191" t="s">
        <v>177</v>
      </c>
      <c r="E120" s="192" t="s">
        <v>226</v>
      </c>
      <c r="F120" s="193" t="s">
        <v>227</v>
      </c>
      <c r="G120" s="194" t="s">
        <v>222</v>
      </c>
      <c r="H120" s="195">
        <v>29.4</v>
      </c>
      <c r="I120" s="9"/>
      <c r="J120" s="196">
        <f>ROUND(I120*H120,2)</f>
        <v>0</v>
      </c>
      <c r="K120" s="193" t="s">
        <v>181</v>
      </c>
      <c r="L120" s="110"/>
      <c r="M120" s="197" t="s">
        <v>5</v>
      </c>
      <c r="N120" s="198" t="s">
        <v>44</v>
      </c>
      <c r="O120" s="111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99" t="s">
        <v>113</v>
      </c>
      <c r="AT120" s="99" t="s">
        <v>177</v>
      </c>
      <c r="AU120" s="99" t="s">
        <v>81</v>
      </c>
      <c r="AY120" s="99" t="s">
        <v>175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99" t="s">
        <v>77</v>
      </c>
      <c r="BK120" s="201">
        <f>ROUND(I120*H120,2)</f>
        <v>0</v>
      </c>
      <c r="BL120" s="99" t="s">
        <v>113</v>
      </c>
      <c r="BM120" s="99" t="s">
        <v>228</v>
      </c>
    </row>
    <row r="121" spans="2:65" s="207" customFormat="1">
      <c r="B121" s="206"/>
      <c r="D121" s="202" t="s">
        <v>185</v>
      </c>
      <c r="E121" s="208" t="s">
        <v>5</v>
      </c>
      <c r="F121" s="209" t="s">
        <v>229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07" customFormat="1">
      <c r="B122" s="206"/>
      <c r="D122" s="202" t="s">
        <v>185</v>
      </c>
      <c r="E122" s="208" t="s">
        <v>5</v>
      </c>
      <c r="F122" s="209" t="s">
        <v>230</v>
      </c>
      <c r="H122" s="208" t="s">
        <v>5</v>
      </c>
      <c r="I122" s="10"/>
      <c r="L122" s="206"/>
      <c r="M122" s="210"/>
      <c r="N122" s="211"/>
      <c r="O122" s="211"/>
      <c r="P122" s="211"/>
      <c r="Q122" s="211"/>
      <c r="R122" s="211"/>
      <c r="S122" s="211"/>
      <c r="T122" s="212"/>
      <c r="AT122" s="208" t="s">
        <v>185</v>
      </c>
      <c r="AU122" s="208" t="s">
        <v>81</v>
      </c>
      <c r="AV122" s="207" t="s">
        <v>77</v>
      </c>
      <c r="AW122" s="207" t="s">
        <v>36</v>
      </c>
      <c r="AX122" s="207" t="s">
        <v>73</v>
      </c>
      <c r="AY122" s="208" t="s">
        <v>175</v>
      </c>
    </row>
    <row r="123" spans="2:65" s="214" customFormat="1">
      <c r="B123" s="213"/>
      <c r="D123" s="202" t="s">
        <v>185</v>
      </c>
      <c r="E123" s="215" t="s">
        <v>5</v>
      </c>
      <c r="F123" s="216" t="s">
        <v>231</v>
      </c>
      <c r="H123" s="217">
        <v>29.4</v>
      </c>
      <c r="I123" s="11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185</v>
      </c>
      <c r="AU123" s="215" t="s">
        <v>81</v>
      </c>
      <c r="AV123" s="214" t="s">
        <v>81</v>
      </c>
      <c r="AW123" s="214" t="s">
        <v>36</v>
      </c>
      <c r="AX123" s="214" t="s">
        <v>77</v>
      </c>
      <c r="AY123" s="215" t="s">
        <v>175</v>
      </c>
    </row>
    <row r="124" spans="2:65" s="109" customFormat="1" ht="38.25" customHeight="1">
      <c r="B124" s="110"/>
      <c r="C124" s="191" t="s">
        <v>232</v>
      </c>
      <c r="D124" s="191" t="s">
        <v>177</v>
      </c>
      <c r="E124" s="192" t="s">
        <v>233</v>
      </c>
      <c r="F124" s="193" t="s">
        <v>234</v>
      </c>
      <c r="G124" s="194" t="s">
        <v>222</v>
      </c>
      <c r="H124" s="195">
        <v>92.122</v>
      </c>
      <c r="I124" s="9"/>
      <c r="J124" s="196">
        <f>ROUND(I124*H124,2)</f>
        <v>0</v>
      </c>
      <c r="K124" s="193" t="s">
        <v>181</v>
      </c>
      <c r="L124" s="110"/>
      <c r="M124" s="197" t="s">
        <v>5</v>
      </c>
      <c r="N124" s="198" t="s">
        <v>44</v>
      </c>
      <c r="O124" s="111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99" t="s">
        <v>113</v>
      </c>
      <c r="AT124" s="99" t="s">
        <v>177</v>
      </c>
      <c r="AU124" s="99" t="s">
        <v>81</v>
      </c>
      <c r="AY124" s="99" t="s">
        <v>175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99" t="s">
        <v>77</v>
      </c>
      <c r="BK124" s="201">
        <f>ROUND(I124*H124,2)</f>
        <v>0</v>
      </c>
      <c r="BL124" s="99" t="s">
        <v>113</v>
      </c>
      <c r="BM124" s="99" t="s">
        <v>235</v>
      </c>
    </row>
    <row r="125" spans="2:65" s="207" customFormat="1">
      <c r="B125" s="206"/>
      <c r="D125" s="202" t="s">
        <v>185</v>
      </c>
      <c r="E125" s="208" t="s">
        <v>5</v>
      </c>
      <c r="F125" s="209" t="s">
        <v>236</v>
      </c>
      <c r="H125" s="208" t="s">
        <v>5</v>
      </c>
      <c r="I125" s="10"/>
      <c r="L125" s="206"/>
      <c r="M125" s="210"/>
      <c r="N125" s="211"/>
      <c r="O125" s="211"/>
      <c r="P125" s="211"/>
      <c r="Q125" s="211"/>
      <c r="R125" s="211"/>
      <c r="S125" s="211"/>
      <c r="T125" s="212"/>
      <c r="AT125" s="208" t="s">
        <v>185</v>
      </c>
      <c r="AU125" s="208" t="s">
        <v>81</v>
      </c>
      <c r="AV125" s="207" t="s">
        <v>77</v>
      </c>
      <c r="AW125" s="207" t="s">
        <v>36</v>
      </c>
      <c r="AX125" s="207" t="s">
        <v>73</v>
      </c>
      <c r="AY125" s="208" t="s">
        <v>175</v>
      </c>
    </row>
    <row r="126" spans="2:65" s="207" customFormat="1">
      <c r="B126" s="206"/>
      <c r="D126" s="202" t="s">
        <v>185</v>
      </c>
      <c r="E126" s="208" t="s">
        <v>5</v>
      </c>
      <c r="F126" s="209" t="s">
        <v>230</v>
      </c>
      <c r="H126" s="208" t="s">
        <v>5</v>
      </c>
      <c r="I126" s="10"/>
      <c r="L126" s="206"/>
      <c r="M126" s="210"/>
      <c r="N126" s="211"/>
      <c r="O126" s="211"/>
      <c r="P126" s="211"/>
      <c r="Q126" s="211"/>
      <c r="R126" s="211"/>
      <c r="S126" s="211"/>
      <c r="T126" s="212"/>
      <c r="AT126" s="208" t="s">
        <v>185</v>
      </c>
      <c r="AU126" s="208" t="s">
        <v>81</v>
      </c>
      <c r="AV126" s="207" t="s">
        <v>77</v>
      </c>
      <c r="AW126" s="207" t="s">
        <v>36</v>
      </c>
      <c r="AX126" s="207" t="s">
        <v>73</v>
      </c>
      <c r="AY126" s="208" t="s">
        <v>175</v>
      </c>
    </row>
    <row r="127" spans="2:65" s="214" customFormat="1">
      <c r="B127" s="213"/>
      <c r="D127" s="202" t="s">
        <v>185</v>
      </c>
      <c r="E127" s="215" t="s">
        <v>5</v>
      </c>
      <c r="F127" s="216" t="s">
        <v>237</v>
      </c>
      <c r="H127" s="217">
        <v>115.25</v>
      </c>
      <c r="I127" s="11"/>
      <c r="L127" s="213"/>
      <c r="M127" s="218"/>
      <c r="N127" s="219"/>
      <c r="O127" s="219"/>
      <c r="P127" s="219"/>
      <c r="Q127" s="219"/>
      <c r="R127" s="219"/>
      <c r="S127" s="219"/>
      <c r="T127" s="220"/>
      <c r="AT127" s="215" t="s">
        <v>185</v>
      </c>
      <c r="AU127" s="215" t="s">
        <v>81</v>
      </c>
      <c r="AV127" s="214" t="s">
        <v>81</v>
      </c>
      <c r="AW127" s="214" t="s">
        <v>36</v>
      </c>
      <c r="AX127" s="214" t="s">
        <v>73</v>
      </c>
      <c r="AY127" s="215" t="s">
        <v>175</v>
      </c>
    </row>
    <row r="128" spans="2:65" s="214" customFormat="1">
      <c r="B128" s="213"/>
      <c r="D128" s="202" t="s">
        <v>185</v>
      </c>
      <c r="E128" s="215" t="s">
        <v>5</v>
      </c>
      <c r="F128" s="216" t="s">
        <v>238</v>
      </c>
      <c r="H128" s="217">
        <v>-29.4</v>
      </c>
      <c r="I128" s="11"/>
      <c r="L128" s="213"/>
      <c r="M128" s="218"/>
      <c r="N128" s="219"/>
      <c r="O128" s="219"/>
      <c r="P128" s="219"/>
      <c r="Q128" s="219"/>
      <c r="R128" s="219"/>
      <c r="S128" s="219"/>
      <c r="T128" s="220"/>
      <c r="AT128" s="215" t="s">
        <v>185</v>
      </c>
      <c r="AU128" s="215" t="s">
        <v>81</v>
      </c>
      <c r="AV128" s="214" t="s">
        <v>81</v>
      </c>
      <c r="AW128" s="214" t="s">
        <v>36</v>
      </c>
      <c r="AX128" s="214" t="s">
        <v>73</v>
      </c>
      <c r="AY128" s="215" t="s">
        <v>175</v>
      </c>
    </row>
    <row r="129" spans="2:65" s="207" customFormat="1">
      <c r="B129" s="206"/>
      <c r="D129" s="202" t="s">
        <v>185</v>
      </c>
      <c r="E129" s="208" t="s">
        <v>5</v>
      </c>
      <c r="F129" s="209" t="s">
        <v>239</v>
      </c>
      <c r="H129" s="208" t="s">
        <v>5</v>
      </c>
      <c r="I129" s="10"/>
      <c r="L129" s="206"/>
      <c r="M129" s="210"/>
      <c r="N129" s="211"/>
      <c r="O129" s="211"/>
      <c r="P129" s="211"/>
      <c r="Q129" s="211"/>
      <c r="R129" s="211"/>
      <c r="S129" s="211"/>
      <c r="T129" s="212"/>
      <c r="AT129" s="208" t="s">
        <v>185</v>
      </c>
      <c r="AU129" s="208" t="s">
        <v>81</v>
      </c>
      <c r="AV129" s="207" t="s">
        <v>77</v>
      </c>
      <c r="AW129" s="207" t="s">
        <v>36</v>
      </c>
      <c r="AX129" s="207" t="s">
        <v>73</v>
      </c>
      <c r="AY129" s="208" t="s">
        <v>175</v>
      </c>
    </row>
    <row r="130" spans="2:65" s="214" customFormat="1">
      <c r="B130" s="213"/>
      <c r="D130" s="202" t="s">
        <v>185</v>
      </c>
      <c r="E130" s="215" t="s">
        <v>5</v>
      </c>
      <c r="F130" s="216" t="s">
        <v>240</v>
      </c>
      <c r="H130" s="217">
        <v>6.2720000000000002</v>
      </c>
      <c r="I130" s="11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5" t="s">
        <v>185</v>
      </c>
      <c r="AU130" s="215" t="s">
        <v>81</v>
      </c>
      <c r="AV130" s="214" t="s">
        <v>81</v>
      </c>
      <c r="AW130" s="214" t="s">
        <v>36</v>
      </c>
      <c r="AX130" s="214" t="s">
        <v>73</v>
      </c>
      <c r="AY130" s="215" t="s">
        <v>175</v>
      </c>
    </row>
    <row r="131" spans="2:65" s="222" customFormat="1">
      <c r="B131" s="221"/>
      <c r="D131" s="202" t="s">
        <v>185</v>
      </c>
      <c r="E131" s="223" t="s">
        <v>5</v>
      </c>
      <c r="F131" s="224" t="s">
        <v>196</v>
      </c>
      <c r="H131" s="225">
        <v>92.122</v>
      </c>
      <c r="I131" s="12"/>
      <c r="L131" s="221"/>
      <c r="M131" s="226"/>
      <c r="N131" s="227"/>
      <c r="O131" s="227"/>
      <c r="P131" s="227"/>
      <c r="Q131" s="227"/>
      <c r="R131" s="227"/>
      <c r="S131" s="227"/>
      <c r="T131" s="228"/>
      <c r="AT131" s="223" t="s">
        <v>185</v>
      </c>
      <c r="AU131" s="223" t="s">
        <v>81</v>
      </c>
      <c r="AV131" s="222" t="s">
        <v>113</v>
      </c>
      <c r="AW131" s="222" t="s">
        <v>36</v>
      </c>
      <c r="AX131" s="222" t="s">
        <v>77</v>
      </c>
      <c r="AY131" s="223" t="s">
        <v>175</v>
      </c>
    </row>
    <row r="132" spans="2:65" s="109" customFormat="1" ht="38.25" customHeight="1">
      <c r="B132" s="110"/>
      <c r="C132" s="191" t="s">
        <v>241</v>
      </c>
      <c r="D132" s="191" t="s">
        <v>177</v>
      </c>
      <c r="E132" s="192" t="s">
        <v>242</v>
      </c>
      <c r="F132" s="193" t="s">
        <v>243</v>
      </c>
      <c r="G132" s="194" t="s">
        <v>222</v>
      </c>
      <c r="H132" s="195">
        <v>27.637</v>
      </c>
      <c r="I132" s="9"/>
      <c r="J132" s="196">
        <f>ROUND(I132*H132,2)</f>
        <v>0</v>
      </c>
      <c r="K132" s="193" t="s">
        <v>181</v>
      </c>
      <c r="L132" s="110"/>
      <c r="M132" s="197" t="s">
        <v>5</v>
      </c>
      <c r="N132" s="198" t="s">
        <v>44</v>
      </c>
      <c r="O132" s="11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99" t="s">
        <v>113</v>
      </c>
      <c r="AT132" s="99" t="s">
        <v>177</v>
      </c>
      <c r="AU132" s="99" t="s">
        <v>81</v>
      </c>
      <c r="AY132" s="99" t="s">
        <v>175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99" t="s">
        <v>77</v>
      </c>
      <c r="BK132" s="201">
        <f>ROUND(I132*H132,2)</f>
        <v>0</v>
      </c>
      <c r="BL132" s="99" t="s">
        <v>113</v>
      </c>
      <c r="BM132" s="99" t="s">
        <v>244</v>
      </c>
    </row>
    <row r="133" spans="2:65" s="109" customFormat="1" ht="27">
      <c r="B133" s="110"/>
      <c r="D133" s="202" t="s">
        <v>183</v>
      </c>
      <c r="F133" s="203" t="s">
        <v>245</v>
      </c>
      <c r="I133" s="7"/>
      <c r="L133" s="110"/>
      <c r="M133" s="204"/>
      <c r="N133" s="111"/>
      <c r="O133" s="111"/>
      <c r="P133" s="111"/>
      <c r="Q133" s="111"/>
      <c r="R133" s="111"/>
      <c r="S133" s="111"/>
      <c r="T133" s="205"/>
      <c r="AT133" s="99" t="s">
        <v>183</v>
      </c>
      <c r="AU133" s="99" t="s">
        <v>81</v>
      </c>
    </row>
    <row r="134" spans="2:65" s="214" customFormat="1">
      <c r="B134" s="213"/>
      <c r="D134" s="202" t="s">
        <v>185</v>
      </c>
      <c r="F134" s="216" t="s">
        <v>246</v>
      </c>
      <c r="H134" s="217">
        <v>27.637</v>
      </c>
      <c r="I134" s="11"/>
      <c r="L134" s="213"/>
      <c r="M134" s="218"/>
      <c r="N134" s="219"/>
      <c r="O134" s="219"/>
      <c r="P134" s="219"/>
      <c r="Q134" s="219"/>
      <c r="R134" s="219"/>
      <c r="S134" s="219"/>
      <c r="T134" s="220"/>
      <c r="AT134" s="215" t="s">
        <v>185</v>
      </c>
      <c r="AU134" s="215" t="s">
        <v>81</v>
      </c>
      <c r="AV134" s="214" t="s">
        <v>81</v>
      </c>
      <c r="AW134" s="214" t="s">
        <v>6</v>
      </c>
      <c r="AX134" s="214" t="s">
        <v>77</v>
      </c>
      <c r="AY134" s="215" t="s">
        <v>175</v>
      </c>
    </row>
    <row r="135" spans="2:65" s="109" customFormat="1" ht="25.5" customHeight="1">
      <c r="B135" s="110"/>
      <c r="C135" s="191" t="s">
        <v>247</v>
      </c>
      <c r="D135" s="191" t="s">
        <v>177</v>
      </c>
      <c r="E135" s="192" t="s">
        <v>248</v>
      </c>
      <c r="F135" s="193" t="s">
        <v>249</v>
      </c>
      <c r="G135" s="194" t="s">
        <v>180</v>
      </c>
      <c r="H135" s="195">
        <v>203.44</v>
      </c>
      <c r="I135" s="9"/>
      <c r="J135" s="196">
        <f>ROUND(I135*H135,2)</f>
        <v>0</v>
      </c>
      <c r="K135" s="193" t="s">
        <v>181</v>
      </c>
      <c r="L135" s="110"/>
      <c r="M135" s="197" t="s">
        <v>5</v>
      </c>
      <c r="N135" s="198" t="s">
        <v>44</v>
      </c>
      <c r="O135" s="111"/>
      <c r="P135" s="199">
        <f>O135*H135</f>
        <v>0</v>
      </c>
      <c r="Q135" s="199">
        <v>5.9000000000000003E-4</v>
      </c>
      <c r="R135" s="199">
        <f>Q135*H135</f>
        <v>0.1200296</v>
      </c>
      <c r="S135" s="199">
        <v>0</v>
      </c>
      <c r="T135" s="200">
        <f>S135*H135</f>
        <v>0</v>
      </c>
      <c r="AR135" s="99" t="s">
        <v>113</v>
      </c>
      <c r="AT135" s="99" t="s">
        <v>177</v>
      </c>
      <c r="AU135" s="99" t="s">
        <v>81</v>
      </c>
      <c r="AY135" s="99" t="s">
        <v>175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99" t="s">
        <v>77</v>
      </c>
      <c r="BK135" s="201">
        <f>ROUND(I135*H135,2)</f>
        <v>0</v>
      </c>
      <c r="BL135" s="99" t="s">
        <v>113</v>
      </c>
      <c r="BM135" s="99" t="s">
        <v>250</v>
      </c>
    </row>
    <row r="136" spans="2:65" s="207" customFormat="1">
      <c r="B136" s="206"/>
      <c r="D136" s="202" t="s">
        <v>185</v>
      </c>
      <c r="E136" s="208" t="s">
        <v>5</v>
      </c>
      <c r="F136" s="209" t="s">
        <v>230</v>
      </c>
      <c r="H136" s="208" t="s">
        <v>5</v>
      </c>
      <c r="I136" s="10"/>
      <c r="L136" s="206"/>
      <c r="M136" s="210"/>
      <c r="N136" s="211"/>
      <c r="O136" s="211"/>
      <c r="P136" s="211"/>
      <c r="Q136" s="211"/>
      <c r="R136" s="211"/>
      <c r="S136" s="211"/>
      <c r="T136" s="212"/>
      <c r="AT136" s="208" t="s">
        <v>185</v>
      </c>
      <c r="AU136" s="208" t="s">
        <v>81</v>
      </c>
      <c r="AV136" s="207" t="s">
        <v>77</v>
      </c>
      <c r="AW136" s="207" t="s">
        <v>36</v>
      </c>
      <c r="AX136" s="207" t="s">
        <v>73</v>
      </c>
      <c r="AY136" s="208" t="s">
        <v>175</v>
      </c>
    </row>
    <row r="137" spans="2:65" s="214" customFormat="1">
      <c r="B137" s="213"/>
      <c r="D137" s="202" t="s">
        <v>185</v>
      </c>
      <c r="E137" s="215" t="s">
        <v>5</v>
      </c>
      <c r="F137" s="216" t="s">
        <v>251</v>
      </c>
      <c r="H137" s="217">
        <v>203.44</v>
      </c>
      <c r="I137" s="11"/>
      <c r="L137" s="213"/>
      <c r="M137" s="218"/>
      <c r="N137" s="219"/>
      <c r="O137" s="219"/>
      <c r="P137" s="219"/>
      <c r="Q137" s="219"/>
      <c r="R137" s="219"/>
      <c r="S137" s="219"/>
      <c r="T137" s="220"/>
      <c r="AT137" s="215" t="s">
        <v>185</v>
      </c>
      <c r="AU137" s="215" t="s">
        <v>81</v>
      </c>
      <c r="AV137" s="214" t="s">
        <v>81</v>
      </c>
      <c r="AW137" s="214" t="s">
        <v>36</v>
      </c>
      <c r="AX137" s="214" t="s">
        <v>77</v>
      </c>
      <c r="AY137" s="215" t="s">
        <v>175</v>
      </c>
    </row>
    <row r="138" spans="2:65" s="109" customFormat="1" ht="25.5" customHeight="1">
      <c r="B138" s="110"/>
      <c r="C138" s="191" t="s">
        <v>252</v>
      </c>
      <c r="D138" s="191" t="s">
        <v>177</v>
      </c>
      <c r="E138" s="192" t="s">
        <v>253</v>
      </c>
      <c r="F138" s="193" t="s">
        <v>254</v>
      </c>
      <c r="G138" s="194" t="s">
        <v>180</v>
      </c>
      <c r="H138" s="195">
        <v>203.44</v>
      </c>
      <c r="I138" s="9"/>
      <c r="J138" s="196">
        <f>ROUND(I138*H138,2)</f>
        <v>0</v>
      </c>
      <c r="K138" s="193" t="s">
        <v>181</v>
      </c>
      <c r="L138" s="110"/>
      <c r="M138" s="197" t="s">
        <v>5</v>
      </c>
      <c r="N138" s="198" t="s">
        <v>44</v>
      </c>
      <c r="O138" s="11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99" t="s">
        <v>113</v>
      </c>
      <c r="AT138" s="99" t="s">
        <v>177</v>
      </c>
      <c r="AU138" s="99" t="s">
        <v>81</v>
      </c>
      <c r="AY138" s="99" t="s">
        <v>175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99" t="s">
        <v>77</v>
      </c>
      <c r="BK138" s="201">
        <f>ROUND(I138*H138,2)</f>
        <v>0</v>
      </c>
      <c r="BL138" s="99" t="s">
        <v>113</v>
      </c>
      <c r="BM138" s="99" t="s">
        <v>255</v>
      </c>
    </row>
    <row r="139" spans="2:65" s="109" customFormat="1" ht="38.25" customHeight="1">
      <c r="B139" s="110"/>
      <c r="C139" s="191" t="s">
        <v>256</v>
      </c>
      <c r="D139" s="191" t="s">
        <v>177</v>
      </c>
      <c r="E139" s="192" t="s">
        <v>257</v>
      </c>
      <c r="F139" s="193" t="s">
        <v>258</v>
      </c>
      <c r="G139" s="194" t="s">
        <v>222</v>
      </c>
      <c r="H139" s="195">
        <v>66.837000000000003</v>
      </c>
      <c r="I139" s="9"/>
      <c r="J139" s="196">
        <f>ROUND(I139*H139,2)</f>
        <v>0</v>
      </c>
      <c r="K139" s="193" t="s">
        <v>200</v>
      </c>
      <c r="L139" s="110"/>
      <c r="M139" s="197" t="s">
        <v>5</v>
      </c>
      <c r="N139" s="198" t="s">
        <v>44</v>
      </c>
      <c r="O139" s="11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99" t="s">
        <v>113</v>
      </c>
      <c r="AT139" s="99" t="s">
        <v>177</v>
      </c>
      <c r="AU139" s="99" t="s">
        <v>81</v>
      </c>
      <c r="AY139" s="99" t="s">
        <v>175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99" t="s">
        <v>77</v>
      </c>
      <c r="BK139" s="201">
        <f>ROUND(I139*H139,2)</f>
        <v>0</v>
      </c>
      <c r="BL139" s="99" t="s">
        <v>113</v>
      </c>
      <c r="BM139" s="99" t="s">
        <v>259</v>
      </c>
    </row>
    <row r="140" spans="2:65" s="109" customFormat="1" ht="40.5">
      <c r="B140" s="110"/>
      <c r="D140" s="202" t="s">
        <v>183</v>
      </c>
      <c r="F140" s="203" t="s">
        <v>260</v>
      </c>
      <c r="I140" s="7"/>
      <c r="L140" s="110"/>
      <c r="M140" s="204"/>
      <c r="N140" s="111"/>
      <c r="O140" s="111"/>
      <c r="P140" s="111"/>
      <c r="Q140" s="111"/>
      <c r="R140" s="111"/>
      <c r="S140" s="111"/>
      <c r="T140" s="205"/>
      <c r="AT140" s="99" t="s">
        <v>183</v>
      </c>
      <c r="AU140" s="99" t="s">
        <v>81</v>
      </c>
    </row>
    <row r="141" spans="2:65" s="207" customFormat="1">
      <c r="B141" s="206"/>
      <c r="D141" s="202" t="s">
        <v>185</v>
      </c>
      <c r="E141" s="208" t="s">
        <v>5</v>
      </c>
      <c r="F141" s="209" t="s">
        <v>261</v>
      </c>
      <c r="H141" s="208" t="s">
        <v>5</v>
      </c>
      <c r="I141" s="10"/>
      <c r="L141" s="206"/>
      <c r="M141" s="210"/>
      <c r="N141" s="211"/>
      <c r="O141" s="211"/>
      <c r="P141" s="211"/>
      <c r="Q141" s="211"/>
      <c r="R141" s="211"/>
      <c r="S141" s="211"/>
      <c r="T141" s="212"/>
      <c r="AT141" s="208" t="s">
        <v>185</v>
      </c>
      <c r="AU141" s="208" t="s">
        <v>81</v>
      </c>
      <c r="AV141" s="207" t="s">
        <v>77</v>
      </c>
      <c r="AW141" s="207" t="s">
        <v>36</v>
      </c>
      <c r="AX141" s="207" t="s">
        <v>73</v>
      </c>
      <c r="AY141" s="208" t="s">
        <v>175</v>
      </c>
    </row>
    <row r="142" spans="2:65" s="214" customFormat="1">
      <c r="B142" s="213"/>
      <c r="D142" s="202" t="s">
        <v>185</v>
      </c>
      <c r="E142" s="215" t="s">
        <v>5</v>
      </c>
      <c r="F142" s="216" t="s">
        <v>262</v>
      </c>
      <c r="H142" s="217">
        <v>66.837000000000003</v>
      </c>
      <c r="I142" s="11"/>
      <c r="L142" s="213"/>
      <c r="M142" s="218"/>
      <c r="N142" s="219"/>
      <c r="O142" s="219"/>
      <c r="P142" s="219"/>
      <c r="Q142" s="219"/>
      <c r="R142" s="219"/>
      <c r="S142" s="219"/>
      <c r="T142" s="220"/>
      <c r="AT142" s="215" t="s">
        <v>185</v>
      </c>
      <c r="AU142" s="215" t="s">
        <v>81</v>
      </c>
      <c r="AV142" s="214" t="s">
        <v>81</v>
      </c>
      <c r="AW142" s="214" t="s">
        <v>36</v>
      </c>
      <c r="AX142" s="214" t="s">
        <v>77</v>
      </c>
      <c r="AY142" s="215" t="s">
        <v>175</v>
      </c>
    </row>
    <row r="143" spans="2:65" s="109" customFormat="1" ht="16.5" customHeight="1">
      <c r="B143" s="110"/>
      <c r="C143" s="191" t="s">
        <v>263</v>
      </c>
      <c r="D143" s="191" t="s">
        <v>177</v>
      </c>
      <c r="E143" s="192" t="s">
        <v>264</v>
      </c>
      <c r="F143" s="193" t="s">
        <v>265</v>
      </c>
      <c r="G143" s="194" t="s">
        <v>222</v>
      </c>
      <c r="H143" s="195">
        <v>27.33</v>
      </c>
      <c r="I143" s="9"/>
      <c r="J143" s="196">
        <f>ROUND(I143*H143,2)</f>
        <v>0</v>
      </c>
      <c r="K143" s="193" t="s">
        <v>5</v>
      </c>
      <c r="L143" s="110"/>
      <c r="M143" s="197" t="s">
        <v>5</v>
      </c>
      <c r="N143" s="198" t="s">
        <v>44</v>
      </c>
      <c r="O143" s="11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99" t="s">
        <v>113</v>
      </c>
      <c r="AT143" s="99" t="s">
        <v>177</v>
      </c>
      <c r="AU143" s="99" t="s">
        <v>81</v>
      </c>
      <c r="AY143" s="99" t="s">
        <v>175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99" t="s">
        <v>77</v>
      </c>
      <c r="BK143" s="201">
        <f>ROUND(I143*H143,2)</f>
        <v>0</v>
      </c>
      <c r="BL143" s="99" t="s">
        <v>113</v>
      </c>
      <c r="BM143" s="99" t="s">
        <v>266</v>
      </c>
    </row>
    <row r="144" spans="2:65" s="207" customFormat="1">
      <c r="B144" s="206"/>
      <c r="D144" s="202" t="s">
        <v>185</v>
      </c>
      <c r="E144" s="208" t="s">
        <v>5</v>
      </c>
      <c r="F144" s="209" t="s">
        <v>267</v>
      </c>
      <c r="H144" s="208" t="s">
        <v>5</v>
      </c>
      <c r="I144" s="10"/>
      <c r="L144" s="206"/>
      <c r="M144" s="210"/>
      <c r="N144" s="211"/>
      <c r="O144" s="211"/>
      <c r="P144" s="211"/>
      <c r="Q144" s="211"/>
      <c r="R144" s="211"/>
      <c r="S144" s="211"/>
      <c r="T144" s="212"/>
      <c r="AT144" s="208" t="s">
        <v>185</v>
      </c>
      <c r="AU144" s="208" t="s">
        <v>81</v>
      </c>
      <c r="AV144" s="207" t="s">
        <v>77</v>
      </c>
      <c r="AW144" s="207" t="s">
        <v>36</v>
      </c>
      <c r="AX144" s="207" t="s">
        <v>73</v>
      </c>
      <c r="AY144" s="208" t="s">
        <v>175</v>
      </c>
    </row>
    <row r="145" spans="2:65" s="207" customFormat="1">
      <c r="B145" s="206"/>
      <c r="D145" s="202" t="s">
        <v>185</v>
      </c>
      <c r="E145" s="208" t="s">
        <v>5</v>
      </c>
      <c r="F145" s="209" t="s">
        <v>268</v>
      </c>
      <c r="H145" s="208" t="s">
        <v>5</v>
      </c>
      <c r="I145" s="10"/>
      <c r="L145" s="206"/>
      <c r="M145" s="210"/>
      <c r="N145" s="211"/>
      <c r="O145" s="211"/>
      <c r="P145" s="211"/>
      <c r="Q145" s="211"/>
      <c r="R145" s="211"/>
      <c r="S145" s="211"/>
      <c r="T145" s="212"/>
      <c r="AT145" s="208" t="s">
        <v>185</v>
      </c>
      <c r="AU145" s="208" t="s">
        <v>81</v>
      </c>
      <c r="AV145" s="207" t="s">
        <v>77</v>
      </c>
      <c r="AW145" s="207" t="s">
        <v>36</v>
      </c>
      <c r="AX145" s="207" t="s">
        <v>73</v>
      </c>
      <c r="AY145" s="208" t="s">
        <v>175</v>
      </c>
    </row>
    <row r="146" spans="2:65" s="207" customFormat="1">
      <c r="B146" s="206"/>
      <c r="D146" s="202" t="s">
        <v>185</v>
      </c>
      <c r="E146" s="208" t="s">
        <v>5</v>
      </c>
      <c r="F146" s="209" t="s">
        <v>269</v>
      </c>
      <c r="H146" s="208" t="s">
        <v>5</v>
      </c>
      <c r="I146" s="10"/>
      <c r="L146" s="206"/>
      <c r="M146" s="210"/>
      <c r="N146" s="211"/>
      <c r="O146" s="211"/>
      <c r="P146" s="211"/>
      <c r="Q146" s="211"/>
      <c r="R146" s="211"/>
      <c r="S146" s="211"/>
      <c r="T146" s="212"/>
      <c r="AT146" s="208" t="s">
        <v>185</v>
      </c>
      <c r="AU146" s="208" t="s">
        <v>81</v>
      </c>
      <c r="AV146" s="207" t="s">
        <v>77</v>
      </c>
      <c r="AW146" s="207" t="s">
        <v>36</v>
      </c>
      <c r="AX146" s="207" t="s">
        <v>73</v>
      </c>
      <c r="AY146" s="208" t="s">
        <v>175</v>
      </c>
    </row>
    <row r="147" spans="2:65" s="214" customFormat="1">
      <c r="B147" s="213"/>
      <c r="D147" s="202" t="s">
        <v>185</v>
      </c>
      <c r="E147" s="215" t="s">
        <v>5</v>
      </c>
      <c r="F147" s="216" t="s">
        <v>270</v>
      </c>
      <c r="H147" s="217">
        <v>15.08</v>
      </c>
      <c r="I147" s="11"/>
      <c r="L147" s="213"/>
      <c r="M147" s="218"/>
      <c r="N147" s="219"/>
      <c r="O147" s="219"/>
      <c r="P147" s="219"/>
      <c r="Q147" s="219"/>
      <c r="R147" s="219"/>
      <c r="S147" s="219"/>
      <c r="T147" s="220"/>
      <c r="AT147" s="215" t="s">
        <v>185</v>
      </c>
      <c r="AU147" s="215" t="s">
        <v>81</v>
      </c>
      <c r="AV147" s="214" t="s">
        <v>81</v>
      </c>
      <c r="AW147" s="214" t="s">
        <v>36</v>
      </c>
      <c r="AX147" s="214" t="s">
        <v>73</v>
      </c>
      <c r="AY147" s="215" t="s">
        <v>175</v>
      </c>
    </row>
    <row r="148" spans="2:65" s="214" customFormat="1">
      <c r="B148" s="213"/>
      <c r="D148" s="202" t="s">
        <v>185</v>
      </c>
      <c r="E148" s="215" t="s">
        <v>5</v>
      </c>
      <c r="F148" s="216" t="s">
        <v>271</v>
      </c>
      <c r="H148" s="217">
        <v>12.25</v>
      </c>
      <c r="I148" s="11"/>
      <c r="L148" s="213"/>
      <c r="M148" s="218"/>
      <c r="N148" s="219"/>
      <c r="O148" s="219"/>
      <c r="P148" s="219"/>
      <c r="Q148" s="219"/>
      <c r="R148" s="219"/>
      <c r="S148" s="219"/>
      <c r="T148" s="220"/>
      <c r="AT148" s="215" t="s">
        <v>185</v>
      </c>
      <c r="AU148" s="215" t="s">
        <v>81</v>
      </c>
      <c r="AV148" s="214" t="s">
        <v>81</v>
      </c>
      <c r="AW148" s="214" t="s">
        <v>36</v>
      </c>
      <c r="AX148" s="214" t="s">
        <v>73</v>
      </c>
      <c r="AY148" s="215" t="s">
        <v>175</v>
      </c>
    </row>
    <row r="149" spans="2:65" s="222" customFormat="1">
      <c r="B149" s="221"/>
      <c r="D149" s="202" t="s">
        <v>185</v>
      </c>
      <c r="E149" s="223" t="s">
        <v>5</v>
      </c>
      <c r="F149" s="224" t="s">
        <v>196</v>
      </c>
      <c r="H149" s="225">
        <v>27.33</v>
      </c>
      <c r="I149" s="12"/>
      <c r="L149" s="221"/>
      <c r="M149" s="226"/>
      <c r="N149" s="227"/>
      <c r="O149" s="227"/>
      <c r="P149" s="227"/>
      <c r="Q149" s="227"/>
      <c r="R149" s="227"/>
      <c r="S149" s="227"/>
      <c r="T149" s="228"/>
      <c r="AT149" s="223" t="s">
        <v>185</v>
      </c>
      <c r="AU149" s="223" t="s">
        <v>81</v>
      </c>
      <c r="AV149" s="222" t="s">
        <v>113</v>
      </c>
      <c r="AW149" s="222" t="s">
        <v>36</v>
      </c>
      <c r="AX149" s="222" t="s">
        <v>77</v>
      </c>
      <c r="AY149" s="223" t="s">
        <v>175</v>
      </c>
    </row>
    <row r="150" spans="2:65" s="109" customFormat="1" ht="16.5" customHeight="1">
      <c r="B150" s="110"/>
      <c r="C150" s="191" t="s">
        <v>11</v>
      </c>
      <c r="D150" s="191" t="s">
        <v>177</v>
      </c>
      <c r="E150" s="192" t="s">
        <v>272</v>
      </c>
      <c r="F150" s="193" t="s">
        <v>273</v>
      </c>
      <c r="G150" s="194" t="s">
        <v>222</v>
      </c>
      <c r="H150" s="195">
        <v>106.44199999999999</v>
      </c>
      <c r="I150" s="9"/>
      <c r="J150" s="196">
        <f>ROUND(I150*H150,2)</f>
        <v>0</v>
      </c>
      <c r="K150" s="193" t="s">
        <v>5</v>
      </c>
      <c r="L150" s="110"/>
      <c r="M150" s="197" t="s">
        <v>5</v>
      </c>
      <c r="N150" s="198" t="s">
        <v>44</v>
      </c>
      <c r="O150" s="11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99" t="s">
        <v>113</v>
      </c>
      <c r="AT150" s="99" t="s">
        <v>177</v>
      </c>
      <c r="AU150" s="99" t="s">
        <v>81</v>
      </c>
      <c r="AY150" s="99" t="s">
        <v>175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99" t="s">
        <v>77</v>
      </c>
      <c r="BK150" s="201">
        <f>ROUND(I150*H150,2)</f>
        <v>0</v>
      </c>
      <c r="BL150" s="99" t="s">
        <v>113</v>
      </c>
      <c r="BM150" s="99" t="s">
        <v>274</v>
      </c>
    </row>
    <row r="151" spans="2:65" s="207" customFormat="1">
      <c r="B151" s="206"/>
      <c r="D151" s="202" t="s">
        <v>185</v>
      </c>
      <c r="E151" s="208" t="s">
        <v>5</v>
      </c>
      <c r="F151" s="209" t="s">
        <v>275</v>
      </c>
      <c r="H151" s="208" t="s">
        <v>5</v>
      </c>
      <c r="I151" s="10"/>
      <c r="L151" s="206"/>
      <c r="M151" s="210"/>
      <c r="N151" s="211"/>
      <c r="O151" s="211"/>
      <c r="P151" s="211"/>
      <c r="Q151" s="211"/>
      <c r="R151" s="211"/>
      <c r="S151" s="211"/>
      <c r="T151" s="212"/>
      <c r="AT151" s="208" t="s">
        <v>185</v>
      </c>
      <c r="AU151" s="208" t="s">
        <v>81</v>
      </c>
      <c r="AV151" s="207" t="s">
        <v>77</v>
      </c>
      <c r="AW151" s="207" t="s">
        <v>36</v>
      </c>
      <c r="AX151" s="207" t="s">
        <v>73</v>
      </c>
      <c r="AY151" s="208" t="s">
        <v>175</v>
      </c>
    </row>
    <row r="152" spans="2:65" s="207" customFormat="1">
      <c r="B152" s="206"/>
      <c r="D152" s="202" t="s">
        <v>185</v>
      </c>
      <c r="E152" s="208" t="s">
        <v>5</v>
      </c>
      <c r="F152" s="209" t="s">
        <v>276</v>
      </c>
      <c r="H152" s="208" t="s">
        <v>5</v>
      </c>
      <c r="I152" s="10"/>
      <c r="L152" s="206"/>
      <c r="M152" s="210"/>
      <c r="N152" s="211"/>
      <c r="O152" s="211"/>
      <c r="P152" s="211"/>
      <c r="Q152" s="211"/>
      <c r="R152" s="211"/>
      <c r="S152" s="211"/>
      <c r="T152" s="212"/>
      <c r="AT152" s="208" t="s">
        <v>185</v>
      </c>
      <c r="AU152" s="208" t="s">
        <v>81</v>
      </c>
      <c r="AV152" s="207" t="s">
        <v>77</v>
      </c>
      <c r="AW152" s="207" t="s">
        <v>36</v>
      </c>
      <c r="AX152" s="207" t="s">
        <v>73</v>
      </c>
      <c r="AY152" s="208" t="s">
        <v>175</v>
      </c>
    </row>
    <row r="153" spans="2:65" s="214" customFormat="1">
      <c r="B153" s="213"/>
      <c r="D153" s="202" t="s">
        <v>185</v>
      </c>
      <c r="E153" s="215" t="s">
        <v>5</v>
      </c>
      <c r="F153" s="216" t="s">
        <v>277</v>
      </c>
      <c r="H153" s="217">
        <v>121.52200000000001</v>
      </c>
      <c r="I153" s="11"/>
      <c r="L153" s="213"/>
      <c r="M153" s="218"/>
      <c r="N153" s="219"/>
      <c r="O153" s="219"/>
      <c r="P153" s="219"/>
      <c r="Q153" s="219"/>
      <c r="R153" s="219"/>
      <c r="S153" s="219"/>
      <c r="T153" s="220"/>
      <c r="AT153" s="215" t="s">
        <v>185</v>
      </c>
      <c r="AU153" s="215" t="s">
        <v>81</v>
      </c>
      <c r="AV153" s="214" t="s">
        <v>81</v>
      </c>
      <c r="AW153" s="214" t="s">
        <v>36</v>
      </c>
      <c r="AX153" s="214" t="s">
        <v>73</v>
      </c>
      <c r="AY153" s="215" t="s">
        <v>175</v>
      </c>
    </row>
    <row r="154" spans="2:65" s="214" customFormat="1">
      <c r="B154" s="213"/>
      <c r="D154" s="202" t="s">
        <v>185</v>
      </c>
      <c r="E154" s="215" t="s">
        <v>5</v>
      </c>
      <c r="F154" s="216" t="s">
        <v>278</v>
      </c>
      <c r="H154" s="217">
        <v>-15.08</v>
      </c>
      <c r="I154" s="11"/>
      <c r="L154" s="213"/>
      <c r="M154" s="218"/>
      <c r="N154" s="219"/>
      <c r="O154" s="219"/>
      <c r="P154" s="219"/>
      <c r="Q154" s="219"/>
      <c r="R154" s="219"/>
      <c r="S154" s="219"/>
      <c r="T154" s="220"/>
      <c r="AT154" s="215" t="s">
        <v>185</v>
      </c>
      <c r="AU154" s="215" t="s">
        <v>81</v>
      </c>
      <c r="AV154" s="214" t="s">
        <v>81</v>
      </c>
      <c r="AW154" s="214" t="s">
        <v>36</v>
      </c>
      <c r="AX154" s="214" t="s">
        <v>73</v>
      </c>
      <c r="AY154" s="215" t="s">
        <v>175</v>
      </c>
    </row>
    <row r="155" spans="2:65" s="222" customFormat="1">
      <c r="B155" s="221"/>
      <c r="D155" s="202" t="s">
        <v>185</v>
      </c>
      <c r="E155" s="223" t="s">
        <v>5</v>
      </c>
      <c r="F155" s="224" t="s">
        <v>196</v>
      </c>
      <c r="H155" s="225">
        <v>106.44199999999999</v>
      </c>
      <c r="I155" s="12"/>
      <c r="L155" s="221"/>
      <c r="M155" s="226"/>
      <c r="N155" s="227"/>
      <c r="O155" s="227"/>
      <c r="P155" s="227"/>
      <c r="Q155" s="227"/>
      <c r="R155" s="227"/>
      <c r="S155" s="227"/>
      <c r="T155" s="228"/>
      <c r="AT155" s="223" t="s">
        <v>185</v>
      </c>
      <c r="AU155" s="223" t="s">
        <v>81</v>
      </c>
      <c r="AV155" s="222" t="s">
        <v>113</v>
      </c>
      <c r="AW155" s="222" t="s">
        <v>36</v>
      </c>
      <c r="AX155" s="222" t="s">
        <v>77</v>
      </c>
      <c r="AY155" s="223" t="s">
        <v>175</v>
      </c>
    </row>
    <row r="156" spans="2:65" s="109" customFormat="1" ht="25.5" customHeight="1">
      <c r="B156" s="110"/>
      <c r="C156" s="191" t="s">
        <v>279</v>
      </c>
      <c r="D156" s="191" t="s">
        <v>177</v>
      </c>
      <c r="E156" s="192" t="s">
        <v>280</v>
      </c>
      <c r="F156" s="193" t="s">
        <v>281</v>
      </c>
      <c r="G156" s="194" t="s">
        <v>222</v>
      </c>
      <c r="H156" s="195">
        <v>75.41</v>
      </c>
      <c r="I156" s="9"/>
      <c r="J156" s="196">
        <f>ROUND(I156*H156,2)</f>
        <v>0</v>
      </c>
      <c r="K156" s="193" t="s">
        <v>181</v>
      </c>
      <c r="L156" s="110"/>
      <c r="M156" s="197" t="s">
        <v>5</v>
      </c>
      <c r="N156" s="198" t="s">
        <v>44</v>
      </c>
      <c r="O156" s="11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99" t="s">
        <v>113</v>
      </c>
      <c r="AT156" s="99" t="s">
        <v>177</v>
      </c>
      <c r="AU156" s="99" t="s">
        <v>81</v>
      </c>
      <c r="AY156" s="99" t="s">
        <v>175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99" t="s">
        <v>77</v>
      </c>
      <c r="BK156" s="201">
        <f>ROUND(I156*H156,2)</f>
        <v>0</v>
      </c>
      <c r="BL156" s="99" t="s">
        <v>113</v>
      </c>
      <c r="BM156" s="99" t="s">
        <v>282</v>
      </c>
    </row>
    <row r="157" spans="2:65" s="207" customFormat="1">
      <c r="B157" s="206"/>
      <c r="D157" s="202" t="s">
        <v>185</v>
      </c>
      <c r="E157" s="208" t="s">
        <v>5</v>
      </c>
      <c r="F157" s="209" t="s">
        <v>283</v>
      </c>
      <c r="H157" s="208" t="s">
        <v>5</v>
      </c>
      <c r="I157" s="10"/>
      <c r="L157" s="206"/>
      <c r="M157" s="210"/>
      <c r="N157" s="211"/>
      <c r="O157" s="211"/>
      <c r="P157" s="211"/>
      <c r="Q157" s="211"/>
      <c r="R157" s="211"/>
      <c r="S157" s="211"/>
      <c r="T157" s="212"/>
      <c r="AT157" s="208" t="s">
        <v>185</v>
      </c>
      <c r="AU157" s="208" t="s">
        <v>81</v>
      </c>
      <c r="AV157" s="207" t="s">
        <v>77</v>
      </c>
      <c r="AW157" s="207" t="s">
        <v>36</v>
      </c>
      <c r="AX157" s="207" t="s">
        <v>73</v>
      </c>
      <c r="AY157" s="208" t="s">
        <v>175</v>
      </c>
    </row>
    <row r="158" spans="2:65" s="207" customFormat="1">
      <c r="B158" s="206"/>
      <c r="D158" s="202" t="s">
        <v>185</v>
      </c>
      <c r="E158" s="208" t="s">
        <v>5</v>
      </c>
      <c r="F158" s="209" t="s">
        <v>230</v>
      </c>
      <c r="H158" s="208" t="s">
        <v>5</v>
      </c>
      <c r="I158" s="10"/>
      <c r="L158" s="206"/>
      <c r="M158" s="210"/>
      <c r="N158" s="211"/>
      <c r="O158" s="211"/>
      <c r="P158" s="211"/>
      <c r="Q158" s="211"/>
      <c r="R158" s="211"/>
      <c r="S158" s="211"/>
      <c r="T158" s="212"/>
      <c r="AT158" s="208" t="s">
        <v>185</v>
      </c>
      <c r="AU158" s="208" t="s">
        <v>81</v>
      </c>
      <c r="AV158" s="207" t="s">
        <v>77</v>
      </c>
      <c r="AW158" s="207" t="s">
        <v>36</v>
      </c>
      <c r="AX158" s="207" t="s">
        <v>73</v>
      </c>
      <c r="AY158" s="208" t="s">
        <v>175</v>
      </c>
    </row>
    <row r="159" spans="2:65" s="214" customFormat="1">
      <c r="B159" s="213"/>
      <c r="D159" s="202" t="s">
        <v>185</v>
      </c>
      <c r="E159" s="215" t="s">
        <v>5</v>
      </c>
      <c r="F159" s="216" t="s">
        <v>284</v>
      </c>
      <c r="H159" s="217">
        <v>15.08</v>
      </c>
      <c r="I159" s="11"/>
      <c r="L159" s="213"/>
      <c r="M159" s="218"/>
      <c r="N159" s="219"/>
      <c r="O159" s="219"/>
      <c r="P159" s="219"/>
      <c r="Q159" s="219"/>
      <c r="R159" s="219"/>
      <c r="S159" s="219"/>
      <c r="T159" s="220"/>
      <c r="AT159" s="215" t="s">
        <v>185</v>
      </c>
      <c r="AU159" s="215" t="s">
        <v>81</v>
      </c>
      <c r="AV159" s="214" t="s">
        <v>81</v>
      </c>
      <c r="AW159" s="214" t="s">
        <v>36</v>
      </c>
      <c r="AX159" s="214" t="s">
        <v>73</v>
      </c>
      <c r="AY159" s="215" t="s">
        <v>175</v>
      </c>
    </row>
    <row r="160" spans="2:65" s="214" customFormat="1">
      <c r="B160" s="213"/>
      <c r="D160" s="202" t="s">
        <v>185</v>
      </c>
      <c r="E160" s="215" t="s">
        <v>5</v>
      </c>
      <c r="F160" s="216" t="s">
        <v>285</v>
      </c>
      <c r="H160" s="217">
        <v>60.33</v>
      </c>
      <c r="I160" s="11"/>
      <c r="L160" s="213"/>
      <c r="M160" s="218"/>
      <c r="N160" s="219"/>
      <c r="O160" s="219"/>
      <c r="P160" s="219"/>
      <c r="Q160" s="219"/>
      <c r="R160" s="219"/>
      <c r="S160" s="219"/>
      <c r="T160" s="220"/>
      <c r="AT160" s="215" t="s">
        <v>185</v>
      </c>
      <c r="AU160" s="215" t="s">
        <v>81</v>
      </c>
      <c r="AV160" s="214" t="s">
        <v>81</v>
      </c>
      <c r="AW160" s="214" t="s">
        <v>36</v>
      </c>
      <c r="AX160" s="214" t="s">
        <v>73</v>
      </c>
      <c r="AY160" s="215" t="s">
        <v>175</v>
      </c>
    </row>
    <row r="161" spans="2:65" s="222" customFormat="1">
      <c r="B161" s="221"/>
      <c r="D161" s="202" t="s">
        <v>185</v>
      </c>
      <c r="E161" s="223" t="s">
        <v>5</v>
      </c>
      <c r="F161" s="224" t="s">
        <v>196</v>
      </c>
      <c r="H161" s="225">
        <v>75.41</v>
      </c>
      <c r="I161" s="12"/>
      <c r="L161" s="221"/>
      <c r="M161" s="226"/>
      <c r="N161" s="227"/>
      <c r="O161" s="227"/>
      <c r="P161" s="227"/>
      <c r="Q161" s="227"/>
      <c r="R161" s="227"/>
      <c r="S161" s="227"/>
      <c r="T161" s="228"/>
      <c r="AT161" s="223" t="s">
        <v>185</v>
      </c>
      <c r="AU161" s="223" t="s">
        <v>81</v>
      </c>
      <c r="AV161" s="222" t="s">
        <v>113</v>
      </c>
      <c r="AW161" s="222" t="s">
        <v>36</v>
      </c>
      <c r="AX161" s="222" t="s">
        <v>77</v>
      </c>
      <c r="AY161" s="223" t="s">
        <v>175</v>
      </c>
    </row>
    <row r="162" spans="2:65" s="109" customFormat="1" ht="25.5" customHeight="1">
      <c r="B162" s="110"/>
      <c r="C162" s="229" t="s">
        <v>286</v>
      </c>
      <c r="D162" s="229" t="s">
        <v>287</v>
      </c>
      <c r="E162" s="230" t="s">
        <v>288</v>
      </c>
      <c r="F162" s="231" t="s">
        <v>289</v>
      </c>
      <c r="G162" s="232" t="s">
        <v>290</v>
      </c>
      <c r="H162" s="233">
        <v>120.66</v>
      </c>
      <c r="I162" s="13"/>
      <c r="J162" s="234">
        <f>ROUND(I162*H162,2)</f>
        <v>0</v>
      </c>
      <c r="K162" s="231" t="s">
        <v>5</v>
      </c>
      <c r="L162" s="235"/>
      <c r="M162" s="236" t="s">
        <v>5</v>
      </c>
      <c r="N162" s="237" t="s">
        <v>44</v>
      </c>
      <c r="O162" s="11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99" t="s">
        <v>225</v>
      </c>
      <c r="AT162" s="99" t="s">
        <v>287</v>
      </c>
      <c r="AU162" s="99" t="s">
        <v>81</v>
      </c>
      <c r="AY162" s="99" t="s">
        <v>175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99" t="s">
        <v>77</v>
      </c>
      <c r="BK162" s="201">
        <f>ROUND(I162*H162,2)</f>
        <v>0</v>
      </c>
      <c r="BL162" s="99" t="s">
        <v>113</v>
      </c>
      <c r="BM162" s="99" t="s">
        <v>291</v>
      </c>
    </row>
    <row r="163" spans="2:65" s="109" customFormat="1" ht="27">
      <c r="B163" s="110"/>
      <c r="D163" s="202" t="s">
        <v>183</v>
      </c>
      <c r="F163" s="203" t="s">
        <v>292</v>
      </c>
      <c r="I163" s="7"/>
      <c r="L163" s="110"/>
      <c r="M163" s="204"/>
      <c r="N163" s="111"/>
      <c r="O163" s="111"/>
      <c r="P163" s="111"/>
      <c r="Q163" s="111"/>
      <c r="R163" s="111"/>
      <c r="S163" s="111"/>
      <c r="T163" s="205"/>
      <c r="AT163" s="99" t="s">
        <v>183</v>
      </c>
      <c r="AU163" s="99" t="s">
        <v>81</v>
      </c>
    </row>
    <row r="164" spans="2:65" s="214" customFormat="1">
      <c r="B164" s="213"/>
      <c r="D164" s="202" t="s">
        <v>185</v>
      </c>
      <c r="E164" s="215" t="s">
        <v>5</v>
      </c>
      <c r="F164" s="216" t="s">
        <v>293</v>
      </c>
      <c r="H164" s="217">
        <v>120.66</v>
      </c>
      <c r="I164" s="11"/>
      <c r="L164" s="213"/>
      <c r="M164" s="218"/>
      <c r="N164" s="219"/>
      <c r="O164" s="219"/>
      <c r="P164" s="219"/>
      <c r="Q164" s="219"/>
      <c r="R164" s="219"/>
      <c r="S164" s="219"/>
      <c r="T164" s="220"/>
      <c r="AT164" s="215" t="s">
        <v>185</v>
      </c>
      <c r="AU164" s="215" t="s">
        <v>81</v>
      </c>
      <c r="AV164" s="214" t="s">
        <v>81</v>
      </c>
      <c r="AW164" s="214" t="s">
        <v>36</v>
      </c>
      <c r="AX164" s="214" t="s">
        <v>77</v>
      </c>
      <c r="AY164" s="215" t="s">
        <v>175</v>
      </c>
    </row>
    <row r="165" spans="2:65" s="109" customFormat="1" ht="38.25" customHeight="1">
      <c r="B165" s="110"/>
      <c r="C165" s="191" t="s">
        <v>294</v>
      </c>
      <c r="D165" s="191" t="s">
        <v>177</v>
      </c>
      <c r="E165" s="192" t="s">
        <v>295</v>
      </c>
      <c r="F165" s="193" t="s">
        <v>296</v>
      </c>
      <c r="G165" s="194" t="s">
        <v>222</v>
      </c>
      <c r="H165" s="195">
        <v>18.079999999999998</v>
      </c>
      <c r="I165" s="9"/>
      <c r="J165" s="196">
        <f>ROUND(I165*H165,2)</f>
        <v>0</v>
      </c>
      <c r="K165" s="193" t="s">
        <v>5</v>
      </c>
      <c r="L165" s="110"/>
      <c r="M165" s="197" t="s">
        <v>5</v>
      </c>
      <c r="N165" s="198" t="s">
        <v>44</v>
      </c>
      <c r="O165" s="11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99" t="s">
        <v>113</v>
      </c>
      <c r="AT165" s="99" t="s">
        <v>177</v>
      </c>
      <c r="AU165" s="99" t="s">
        <v>81</v>
      </c>
      <c r="AY165" s="99" t="s">
        <v>175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99" t="s">
        <v>77</v>
      </c>
      <c r="BK165" s="201">
        <f>ROUND(I165*H165,2)</f>
        <v>0</v>
      </c>
      <c r="BL165" s="99" t="s">
        <v>113</v>
      </c>
      <c r="BM165" s="99" t="s">
        <v>297</v>
      </c>
    </row>
    <row r="166" spans="2:65" s="109" customFormat="1" ht="38.25" customHeight="1">
      <c r="B166" s="110"/>
      <c r="C166" s="191" t="s">
        <v>298</v>
      </c>
      <c r="D166" s="191" t="s">
        <v>177</v>
      </c>
      <c r="E166" s="192" t="s">
        <v>299</v>
      </c>
      <c r="F166" s="193" t="s">
        <v>300</v>
      </c>
      <c r="G166" s="194" t="s">
        <v>222</v>
      </c>
      <c r="H166" s="195">
        <v>23.29</v>
      </c>
      <c r="I166" s="9"/>
      <c r="J166" s="196">
        <f>ROUND(I166*H166,2)</f>
        <v>0</v>
      </c>
      <c r="K166" s="193" t="s">
        <v>181</v>
      </c>
      <c r="L166" s="110"/>
      <c r="M166" s="197" t="s">
        <v>5</v>
      </c>
      <c r="N166" s="198" t="s">
        <v>44</v>
      </c>
      <c r="O166" s="11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99" t="s">
        <v>113</v>
      </c>
      <c r="AT166" s="99" t="s">
        <v>177</v>
      </c>
      <c r="AU166" s="99" t="s">
        <v>81</v>
      </c>
      <c r="AY166" s="99" t="s">
        <v>175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99" t="s">
        <v>77</v>
      </c>
      <c r="BK166" s="201">
        <f>ROUND(I166*H166,2)</f>
        <v>0</v>
      </c>
      <c r="BL166" s="99" t="s">
        <v>113</v>
      </c>
      <c r="BM166" s="99" t="s">
        <v>301</v>
      </c>
    </row>
    <row r="167" spans="2:65" s="207" customFormat="1">
      <c r="B167" s="206"/>
      <c r="D167" s="202" t="s">
        <v>185</v>
      </c>
      <c r="E167" s="208" t="s">
        <v>5</v>
      </c>
      <c r="F167" s="209" t="s">
        <v>302</v>
      </c>
      <c r="H167" s="208" t="s">
        <v>5</v>
      </c>
      <c r="I167" s="10"/>
      <c r="L167" s="206"/>
      <c r="M167" s="210"/>
      <c r="N167" s="211"/>
      <c r="O167" s="211"/>
      <c r="P167" s="211"/>
      <c r="Q167" s="211"/>
      <c r="R167" s="211"/>
      <c r="S167" s="211"/>
      <c r="T167" s="212"/>
      <c r="AT167" s="208" t="s">
        <v>185</v>
      </c>
      <c r="AU167" s="208" t="s">
        <v>81</v>
      </c>
      <c r="AV167" s="207" t="s">
        <v>77</v>
      </c>
      <c r="AW167" s="207" t="s">
        <v>36</v>
      </c>
      <c r="AX167" s="207" t="s">
        <v>73</v>
      </c>
      <c r="AY167" s="208" t="s">
        <v>175</v>
      </c>
    </row>
    <row r="168" spans="2:65" s="207" customFormat="1">
      <c r="B168" s="206"/>
      <c r="D168" s="202" t="s">
        <v>185</v>
      </c>
      <c r="E168" s="208" t="s">
        <v>5</v>
      </c>
      <c r="F168" s="209" t="s">
        <v>230</v>
      </c>
      <c r="H168" s="208" t="s">
        <v>5</v>
      </c>
      <c r="I168" s="10"/>
      <c r="L168" s="206"/>
      <c r="M168" s="210"/>
      <c r="N168" s="211"/>
      <c r="O168" s="211"/>
      <c r="P168" s="211"/>
      <c r="Q168" s="211"/>
      <c r="R168" s="211"/>
      <c r="S168" s="211"/>
      <c r="T168" s="212"/>
      <c r="AT168" s="208" t="s">
        <v>185</v>
      </c>
      <c r="AU168" s="208" t="s">
        <v>81</v>
      </c>
      <c r="AV168" s="207" t="s">
        <v>77</v>
      </c>
      <c r="AW168" s="207" t="s">
        <v>36</v>
      </c>
      <c r="AX168" s="207" t="s">
        <v>73</v>
      </c>
      <c r="AY168" s="208" t="s">
        <v>175</v>
      </c>
    </row>
    <row r="169" spans="2:65" s="214" customFormat="1">
      <c r="B169" s="213"/>
      <c r="D169" s="202" t="s">
        <v>185</v>
      </c>
      <c r="E169" s="215" t="s">
        <v>5</v>
      </c>
      <c r="F169" s="216" t="s">
        <v>303</v>
      </c>
      <c r="H169" s="217">
        <v>27.86</v>
      </c>
      <c r="I169" s="11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5" t="s">
        <v>185</v>
      </c>
      <c r="AU169" s="215" t="s">
        <v>81</v>
      </c>
      <c r="AV169" s="214" t="s">
        <v>81</v>
      </c>
      <c r="AW169" s="214" t="s">
        <v>36</v>
      </c>
      <c r="AX169" s="214" t="s">
        <v>73</v>
      </c>
      <c r="AY169" s="215" t="s">
        <v>175</v>
      </c>
    </row>
    <row r="170" spans="2:65" s="214" customFormat="1">
      <c r="B170" s="213"/>
      <c r="D170" s="202" t="s">
        <v>185</v>
      </c>
      <c r="E170" s="215" t="s">
        <v>5</v>
      </c>
      <c r="F170" s="216" t="s">
        <v>304</v>
      </c>
      <c r="H170" s="217">
        <v>-4.57</v>
      </c>
      <c r="I170" s="11"/>
      <c r="L170" s="213"/>
      <c r="M170" s="218"/>
      <c r="N170" s="219"/>
      <c r="O170" s="219"/>
      <c r="P170" s="219"/>
      <c r="Q170" s="219"/>
      <c r="R170" s="219"/>
      <c r="S170" s="219"/>
      <c r="T170" s="220"/>
      <c r="AT170" s="215" t="s">
        <v>185</v>
      </c>
      <c r="AU170" s="215" t="s">
        <v>81</v>
      </c>
      <c r="AV170" s="214" t="s">
        <v>81</v>
      </c>
      <c r="AW170" s="214" t="s">
        <v>36</v>
      </c>
      <c r="AX170" s="214" t="s">
        <v>73</v>
      </c>
      <c r="AY170" s="215" t="s">
        <v>175</v>
      </c>
    </row>
    <row r="171" spans="2:65" s="222" customFormat="1">
      <c r="B171" s="221"/>
      <c r="D171" s="202" t="s">
        <v>185</v>
      </c>
      <c r="E171" s="223" t="s">
        <v>5</v>
      </c>
      <c r="F171" s="224" t="s">
        <v>196</v>
      </c>
      <c r="H171" s="225">
        <v>23.29</v>
      </c>
      <c r="I171" s="12"/>
      <c r="L171" s="221"/>
      <c r="M171" s="226"/>
      <c r="N171" s="227"/>
      <c r="O171" s="227"/>
      <c r="P171" s="227"/>
      <c r="Q171" s="227"/>
      <c r="R171" s="227"/>
      <c r="S171" s="227"/>
      <c r="T171" s="228"/>
      <c r="AT171" s="223" t="s">
        <v>185</v>
      </c>
      <c r="AU171" s="223" t="s">
        <v>81</v>
      </c>
      <c r="AV171" s="222" t="s">
        <v>113</v>
      </c>
      <c r="AW171" s="222" t="s">
        <v>36</v>
      </c>
      <c r="AX171" s="222" t="s">
        <v>77</v>
      </c>
      <c r="AY171" s="223" t="s">
        <v>175</v>
      </c>
    </row>
    <row r="172" spans="2:65" s="109" customFormat="1" ht="16.5" customHeight="1">
      <c r="B172" s="110"/>
      <c r="C172" s="229" t="s">
        <v>305</v>
      </c>
      <c r="D172" s="229" t="s">
        <v>287</v>
      </c>
      <c r="E172" s="230" t="s">
        <v>306</v>
      </c>
      <c r="F172" s="231" t="s">
        <v>307</v>
      </c>
      <c r="G172" s="232" t="s">
        <v>290</v>
      </c>
      <c r="H172" s="233">
        <v>46.58</v>
      </c>
      <c r="I172" s="13"/>
      <c r="J172" s="234">
        <f>ROUND(I172*H172,2)</f>
        <v>0</v>
      </c>
      <c r="K172" s="231" t="s">
        <v>200</v>
      </c>
      <c r="L172" s="235"/>
      <c r="M172" s="236" t="s">
        <v>5</v>
      </c>
      <c r="N172" s="237" t="s">
        <v>44</v>
      </c>
      <c r="O172" s="111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99" t="s">
        <v>225</v>
      </c>
      <c r="AT172" s="99" t="s">
        <v>287</v>
      </c>
      <c r="AU172" s="99" t="s">
        <v>81</v>
      </c>
      <c r="AY172" s="99" t="s">
        <v>175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99" t="s">
        <v>77</v>
      </c>
      <c r="BK172" s="201">
        <f>ROUND(I172*H172,2)</f>
        <v>0</v>
      </c>
      <c r="BL172" s="99" t="s">
        <v>113</v>
      </c>
      <c r="BM172" s="99" t="s">
        <v>308</v>
      </c>
    </row>
    <row r="173" spans="2:65" s="109" customFormat="1" ht="27">
      <c r="B173" s="110"/>
      <c r="D173" s="202" t="s">
        <v>183</v>
      </c>
      <c r="F173" s="203" t="s">
        <v>292</v>
      </c>
      <c r="I173" s="7"/>
      <c r="L173" s="110"/>
      <c r="M173" s="204"/>
      <c r="N173" s="111"/>
      <c r="O173" s="111"/>
      <c r="P173" s="111"/>
      <c r="Q173" s="111"/>
      <c r="R173" s="111"/>
      <c r="S173" s="111"/>
      <c r="T173" s="205"/>
      <c r="AT173" s="99" t="s">
        <v>183</v>
      </c>
      <c r="AU173" s="99" t="s">
        <v>81</v>
      </c>
    </row>
    <row r="174" spans="2:65" s="214" customFormat="1">
      <c r="B174" s="213"/>
      <c r="D174" s="202" t="s">
        <v>185</v>
      </c>
      <c r="F174" s="216" t="s">
        <v>309</v>
      </c>
      <c r="H174" s="217">
        <v>46.58</v>
      </c>
      <c r="I174" s="11"/>
      <c r="L174" s="213"/>
      <c r="M174" s="218"/>
      <c r="N174" s="219"/>
      <c r="O174" s="219"/>
      <c r="P174" s="219"/>
      <c r="Q174" s="219"/>
      <c r="R174" s="219"/>
      <c r="S174" s="219"/>
      <c r="T174" s="220"/>
      <c r="AT174" s="215" t="s">
        <v>185</v>
      </c>
      <c r="AU174" s="215" t="s">
        <v>81</v>
      </c>
      <c r="AV174" s="214" t="s">
        <v>81</v>
      </c>
      <c r="AW174" s="214" t="s">
        <v>6</v>
      </c>
      <c r="AX174" s="214" t="s">
        <v>77</v>
      </c>
      <c r="AY174" s="215" t="s">
        <v>175</v>
      </c>
    </row>
    <row r="175" spans="2:65" s="179" customFormat="1" ht="29.85" customHeight="1">
      <c r="B175" s="178"/>
      <c r="D175" s="180" t="s">
        <v>72</v>
      </c>
      <c r="E175" s="189" t="s">
        <v>81</v>
      </c>
      <c r="F175" s="189" t="s">
        <v>310</v>
      </c>
      <c r="I175" s="8"/>
      <c r="J175" s="190">
        <f>BK175</f>
        <v>0</v>
      </c>
      <c r="L175" s="178"/>
      <c r="M175" s="183"/>
      <c r="N175" s="184"/>
      <c r="O175" s="184"/>
      <c r="P175" s="185">
        <f>SUM(P176:P180)</f>
        <v>0</v>
      </c>
      <c r="Q175" s="184"/>
      <c r="R175" s="185">
        <f>SUM(R176:R180)</f>
        <v>2.8615999999999999E-2</v>
      </c>
      <c r="S175" s="184"/>
      <c r="T175" s="186">
        <f>SUM(T176:T180)</f>
        <v>0</v>
      </c>
      <c r="AR175" s="180" t="s">
        <v>77</v>
      </c>
      <c r="AT175" s="187" t="s">
        <v>72</v>
      </c>
      <c r="AU175" s="187" t="s">
        <v>77</v>
      </c>
      <c r="AY175" s="180" t="s">
        <v>175</v>
      </c>
      <c r="BK175" s="188">
        <f>SUM(BK176:BK180)</f>
        <v>0</v>
      </c>
    </row>
    <row r="176" spans="2:65" s="109" customFormat="1" ht="25.5" customHeight="1">
      <c r="B176" s="110"/>
      <c r="C176" s="191" t="s">
        <v>10</v>
      </c>
      <c r="D176" s="191" t="s">
        <v>177</v>
      </c>
      <c r="E176" s="192" t="s">
        <v>311</v>
      </c>
      <c r="F176" s="193" t="s">
        <v>312</v>
      </c>
      <c r="G176" s="194" t="s">
        <v>222</v>
      </c>
      <c r="H176" s="195">
        <v>6.2720000000000002</v>
      </c>
      <c r="I176" s="9"/>
      <c r="J176" s="196">
        <f>ROUND(I176*H176,2)</f>
        <v>0</v>
      </c>
      <c r="K176" s="193" t="s">
        <v>181</v>
      </c>
      <c r="L176" s="110"/>
      <c r="M176" s="197" t="s">
        <v>5</v>
      </c>
      <c r="N176" s="198" t="s">
        <v>44</v>
      </c>
      <c r="O176" s="11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99" t="s">
        <v>113</v>
      </c>
      <c r="AT176" s="99" t="s">
        <v>177</v>
      </c>
      <c r="AU176" s="99" t="s">
        <v>81</v>
      </c>
      <c r="AY176" s="99" t="s">
        <v>175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99" t="s">
        <v>77</v>
      </c>
      <c r="BK176" s="201">
        <f>ROUND(I176*H176,2)</f>
        <v>0</v>
      </c>
      <c r="BL176" s="99" t="s">
        <v>113</v>
      </c>
      <c r="BM176" s="99" t="s">
        <v>313</v>
      </c>
    </row>
    <row r="177" spans="2:65" s="207" customFormat="1">
      <c r="B177" s="206"/>
      <c r="D177" s="202" t="s">
        <v>185</v>
      </c>
      <c r="E177" s="208" t="s">
        <v>5</v>
      </c>
      <c r="F177" s="209" t="s">
        <v>283</v>
      </c>
      <c r="H177" s="208" t="s">
        <v>5</v>
      </c>
      <c r="I177" s="10"/>
      <c r="L177" s="206"/>
      <c r="M177" s="210"/>
      <c r="N177" s="211"/>
      <c r="O177" s="211"/>
      <c r="P177" s="211"/>
      <c r="Q177" s="211"/>
      <c r="R177" s="211"/>
      <c r="S177" s="211"/>
      <c r="T177" s="212"/>
      <c r="AT177" s="208" t="s">
        <v>185</v>
      </c>
      <c r="AU177" s="208" t="s">
        <v>81</v>
      </c>
      <c r="AV177" s="207" t="s">
        <v>77</v>
      </c>
      <c r="AW177" s="207" t="s">
        <v>36</v>
      </c>
      <c r="AX177" s="207" t="s">
        <v>73</v>
      </c>
      <c r="AY177" s="208" t="s">
        <v>175</v>
      </c>
    </row>
    <row r="178" spans="2:65" s="214" customFormat="1">
      <c r="B178" s="213"/>
      <c r="D178" s="202" t="s">
        <v>185</v>
      </c>
      <c r="E178" s="215" t="s">
        <v>5</v>
      </c>
      <c r="F178" s="216" t="s">
        <v>240</v>
      </c>
      <c r="H178" s="217">
        <v>6.2720000000000002</v>
      </c>
      <c r="I178" s="11"/>
      <c r="L178" s="213"/>
      <c r="M178" s="218"/>
      <c r="N178" s="219"/>
      <c r="O178" s="219"/>
      <c r="P178" s="219"/>
      <c r="Q178" s="219"/>
      <c r="R178" s="219"/>
      <c r="S178" s="219"/>
      <c r="T178" s="220"/>
      <c r="AT178" s="215" t="s">
        <v>185</v>
      </c>
      <c r="AU178" s="215" t="s">
        <v>81</v>
      </c>
      <c r="AV178" s="214" t="s">
        <v>81</v>
      </c>
      <c r="AW178" s="214" t="s">
        <v>36</v>
      </c>
      <c r="AX178" s="214" t="s">
        <v>77</v>
      </c>
      <c r="AY178" s="215" t="s">
        <v>175</v>
      </c>
    </row>
    <row r="179" spans="2:65" s="109" customFormat="1" ht="16.5" customHeight="1">
      <c r="B179" s="110"/>
      <c r="C179" s="191" t="s">
        <v>314</v>
      </c>
      <c r="D179" s="191" t="s">
        <v>177</v>
      </c>
      <c r="E179" s="192" t="s">
        <v>315</v>
      </c>
      <c r="F179" s="193" t="s">
        <v>316</v>
      </c>
      <c r="G179" s="194" t="s">
        <v>199</v>
      </c>
      <c r="H179" s="195">
        <v>39.200000000000003</v>
      </c>
      <c r="I179" s="9"/>
      <c r="J179" s="196">
        <f>ROUND(I179*H179,2)</f>
        <v>0</v>
      </c>
      <c r="K179" s="193" t="s">
        <v>181</v>
      </c>
      <c r="L179" s="110"/>
      <c r="M179" s="197" t="s">
        <v>5</v>
      </c>
      <c r="N179" s="198" t="s">
        <v>44</v>
      </c>
      <c r="O179" s="111"/>
      <c r="P179" s="199">
        <f>O179*H179</f>
        <v>0</v>
      </c>
      <c r="Q179" s="199">
        <v>7.2999999999999996E-4</v>
      </c>
      <c r="R179" s="199">
        <f>Q179*H179</f>
        <v>2.8615999999999999E-2</v>
      </c>
      <c r="S179" s="199">
        <v>0</v>
      </c>
      <c r="T179" s="200">
        <f>S179*H179</f>
        <v>0</v>
      </c>
      <c r="AR179" s="99" t="s">
        <v>113</v>
      </c>
      <c r="AT179" s="99" t="s">
        <v>177</v>
      </c>
      <c r="AU179" s="99" t="s">
        <v>81</v>
      </c>
      <c r="AY179" s="99" t="s">
        <v>175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99" t="s">
        <v>77</v>
      </c>
      <c r="BK179" s="201">
        <f>ROUND(I179*H179,2)</f>
        <v>0</v>
      </c>
      <c r="BL179" s="99" t="s">
        <v>113</v>
      </c>
      <c r="BM179" s="99" t="s">
        <v>317</v>
      </c>
    </row>
    <row r="180" spans="2:65" s="214" customFormat="1">
      <c r="B180" s="213"/>
      <c r="D180" s="202" t="s">
        <v>185</v>
      </c>
      <c r="E180" s="215" t="s">
        <v>5</v>
      </c>
      <c r="F180" s="216" t="s">
        <v>318</v>
      </c>
      <c r="H180" s="217">
        <v>39.200000000000003</v>
      </c>
      <c r="I180" s="11"/>
      <c r="L180" s="213"/>
      <c r="M180" s="218"/>
      <c r="N180" s="219"/>
      <c r="O180" s="219"/>
      <c r="P180" s="219"/>
      <c r="Q180" s="219"/>
      <c r="R180" s="219"/>
      <c r="S180" s="219"/>
      <c r="T180" s="220"/>
      <c r="AT180" s="215" t="s">
        <v>185</v>
      </c>
      <c r="AU180" s="215" t="s">
        <v>81</v>
      </c>
      <c r="AV180" s="214" t="s">
        <v>81</v>
      </c>
      <c r="AW180" s="214" t="s">
        <v>36</v>
      </c>
      <c r="AX180" s="214" t="s">
        <v>77</v>
      </c>
      <c r="AY180" s="215" t="s">
        <v>175</v>
      </c>
    </row>
    <row r="181" spans="2:65" s="179" customFormat="1" ht="29.85" customHeight="1">
      <c r="B181" s="178"/>
      <c r="D181" s="180" t="s">
        <v>72</v>
      </c>
      <c r="E181" s="189" t="s">
        <v>98</v>
      </c>
      <c r="F181" s="189" t="s">
        <v>319</v>
      </c>
      <c r="I181" s="8"/>
      <c r="J181" s="190">
        <f>BK181</f>
        <v>0</v>
      </c>
      <c r="L181" s="178"/>
      <c r="M181" s="183"/>
      <c r="N181" s="184"/>
      <c r="O181" s="184"/>
      <c r="P181" s="185">
        <f>SUM(P182:P188)</f>
        <v>0</v>
      </c>
      <c r="Q181" s="184"/>
      <c r="R181" s="185">
        <f>SUM(R182:R188)</f>
        <v>0</v>
      </c>
      <c r="S181" s="184"/>
      <c r="T181" s="186">
        <f>SUM(T182:T188)</f>
        <v>15.349400000000001</v>
      </c>
      <c r="AR181" s="180" t="s">
        <v>77</v>
      </c>
      <c r="AT181" s="187" t="s">
        <v>72</v>
      </c>
      <c r="AU181" s="187" t="s">
        <v>77</v>
      </c>
      <c r="AY181" s="180" t="s">
        <v>175</v>
      </c>
      <c r="BK181" s="188">
        <f>SUM(BK182:BK188)</f>
        <v>0</v>
      </c>
    </row>
    <row r="182" spans="2:65" s="109" customFormat="1" ht="25.5" customHeight="1">
      <c r="B182" s="110"/>
      <c r="C182" s="191" t="s">
        <v>320</v>
      </c>
      <c r="D182" s="191" t="s">
        <v>177</v>
      </c>
      <c r="E182" s="192" t="s">
        <v>321</v>
      </c>
      <c r="F182" s="193" t="s">
        <v>322</v>
      </c>
      <c r="G182" s="194" t="s">
        <v>222</v>
      </c>
      <c r="H182" s="195">
        <v>6.9770000000000003</v>
      </c>
      <c r="I182" s="9"/>
      <c r="J182" s="196">
        <f>ROUND(I182*H182,2)</f>
        <v>0</v>
      </c>
      <c r="K182" s="193" t="s">
        <v>200</v>
      </c>
      <c r="L182" s="110"/>
      <c r="M182" s="197" t="s">
        <v>5</v>
      </c>
      <c r="N182" s="198" t="s">
        <v>44</v>
      </c>
      <c r="O182" s="111"/>
      <c r="P182" s="199">
        <f>O182*H182</f>
        <v>0</v>
      </c>
      <c r="Q182" s="199">
        <v>0</v>
      </c>
      <c r="R182" s="199">
        <f>Q182*H182</f>
        <v>0</v>
      </c>
      <c r="S182" s="199">
        <v>2.2000000000000002</v>
      </c>
      <c r="T182" s="200">
        <f>S182*H182</f>
        <v>15.349400000000001</v>
      </c>
      <c r="AR182" s="99" t="s">
        <v>113</v>
      </c>
      <c r="AT182" s="99" t="s">
        <v>177</v>
      </c>
      <c r="AU182" s="99" t="s">
        <v>81</v>
      </c>
      <c r="AY182" s="99" t="s">
        <v>175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99" t="s">
        <v>77</v>
      </c>
      <c r="BK182" s="201">
        <f>ROUND(I182*H182,2)</f>
        <v>0</v>
      </c>
      <c r="BL182" s="99" t="s">
        <v>113</v>
      </c>
      <c r="BM182" s="99" t="s">
        <v>323</v>
      </c>
    </row>
    <row r="183" spans="2:65" s="109" customFormat="1" ht="27">
      <c r="B183" s="110"/>
      <c r="D183" s="202" t="s">
        <v>183</v>
      </c>
      <c r="F183" s="203" t="s">
        <v>324</v>
      </c>
      <c r="I183" s="7"/>
      <c r="L183" s="110"/>
      <c r="M183" s="204"/>
      <c r="N183" s="111"/>
      <c r="O183" s="111"/>
      <c r="P183" s="111"/>
      <c r="Q183" s="111"/>
      <c r="R183" s="111"/>
      <c r="S183" s="111"/>
      <c r="T183" s="205"/>
      <c r="AT183" s="99" t="s">
        <v>183</v>
      </c>
      <c r="AU183" s="99" t="s">
        <v>81</v>
      </c>
    </row>
    <row r="184" spans="2:65" s="207" customFormat="1">
      <c r="B184" s="206"/>
      <c r="D184" s="202" t="s">
        <v>185</v>
      </c>
      <c r="E184" s="208" t="s">
        <v>5</v>
      </c>
      <c r="F184" s="209" t="s">
        <v>325</v>
      </c>
      <c r="H184" s="208" t="s">
        <v>5</v>
      </c>
      <c r="I184" s="10"/>
      <c r="L184" s="206"/>
      <c r="M184" s="210"/>
      <c r="N184" s="211"/>
      <c r="O184" s="211"/>
      <c r="P184" s="211"/>
      <c r="Q184" s="211"/>
      <c r="R184" s="211"/>
      <c r="S184" s="211"/>
      <c r="T184" s="212"/>
      <c r="AT184" s="208" t="s">
        <v>185</v>
      </c>
      <c r="AU184" s="208" t="s">
        <v>81</v>
      </c>
      <c r="AV184" s="207" t="s">
        <v>77</v>
      </c>
      <c r="AW184" s="207" t="s">
        <v>36</v>
      </c>
      <c r="AX184" s="207" t="s">
        <v>73</v>
      </c>
      <c r="AY184" s="208" t="s">
        <v>175</v>
      </c>
    </row>
    <row r="185" spans="2:65" s="214" customFormat="1">
      <c r="B185" s="213"/>
      <c r="D185" s="202" t="s">
        <v>185</v>
      </c>
      <c r="E185" s="215" t="s">
        <v>5</v>
      </c>
      <c r="F185" s="216" t="s">
        <v>326</v>
      </c>
      <c r="H185" s="217">
        <v>2.9209999999999998</v>
      </c>
      <c r="I185" s="11"/>
      <c r="L185" s="213"/>
      <c r="M185" s="218"/>
      <c r="N185" s="219"/>
      <c r="O185" s="219"/>
      <c r="P185" s="219"/>
      <c r="Q185" s="219"/>
      <c r="R185" s="219"/>
      <c r="S185" s="219"/>
      <c r="T185" s="220"/>
      <c r="AT185" s="215" t="s">
        <v>185</v>
      </c>
      <c r="AU185" s="215" t="s">
        <v>81</v>
      </c>
      <c r="AV185" s="214" t="s">
        <v>81</v>
      </c>
      <c r="AW185" s="214" t="s">
        <v>36</v>
      </c>
      <c r="AX185" s="214" t="s">
        <v>73</v>
      </c>
      <c r="AY185" s="215" t="s">
        <v>175</v>
      </c>
    </row>
    <row r="186" spans="2:65" s="214" customFormat="1">
      <c r="B186" s="213"/>
      <c r="D186" s="202" t="s">
        <v>185</v>
      </c>
      <c r="E186" s="215" t="s">
        <v>5</v>
      </c>
      <c r="F186" s="216" t="s">
        <v>327</v>
      </c>
      <c r="H186" s="217">
        <v>4.056</v>
      </c>
      <c r="I186" s="11"/>
      <c r="L186" s="213"/>
      <c r="M186" s="218"/>
      <c r="N186" s="219"/>
      <c r="O186" s="219"/>
      <c r="P186" s="219"/>
      <c r="Q186" s="219"/>
      <c r="R186" s="219"/>
      <c r="S186" s="219"/>
      <c r="T186" s="220"/>
      <c r="AT186" s="215" t="s">
        <v>185</v>
      </c>
      <c r="AU186" s="215" t="s">
        <v>81</v>
      </c>
      <c r="AV186" s="214" t="s">
        <v>81</v>
      </c>
      <c r="AW186" s="214" t="s">
        <v>36</v>
      </c>
      <c r="AX186" s="214" t="s">
        <v>73</v>
      </c>
      <c r="AY186" s="215" t="s">
        <v>175</v>
      </c>
    </row>
    <row r="187" spans="2:65" s="222" customFormat="1">
      <c r="B187" s="221"/>
      <c r="D187" s="202" t="s">
        <v>185</v>
      </c>
      <c r="E187" s="223" t="s">
        <v>5</v>
      </c>
      <c r="F187" s="224" t="s">
        <v>196</v>
      </c>
      <c r="H187" s="225">
        <v>6.9770000000000003</v>
      </c>
      <c r="I187" s="12"/>
      <c r="L187" s="221"/>
      <c r="M187" s="226"/>
      <c r="N187" s="227"/>
      <c r="O187" s="227"/>
      <c r="P187" s="227"/>
      <c r="Q187" s="227"/>
      <c r="R187" s="227"/>
      <c r="S187" s="227"/>
      <c r="T187" s="228"/>
      <c r="AT187" s="223" t="s">
        <v>185</v>
      </c>
      <c r="AU187" s="223" t="s">
        <v>81</v>
      </c>
      <c r="AV187" s="222" t="s">
        <v>113</v>
      </c>
      <c r="AW187" s="222" t="s">
        <v>36</v>
      </c>
      <c r="AX187" s="222" t="s">
        <v>77</v>
      </c>
      <c r="AY187" s="223" t="s">
        <v>175</v>
      </c>
    </row>
    <row r="188" spans="2:65" s="109" customFormat="1" ht="16.5" customHeight="1">
      <c r="B188" s="110"/>
      <c r="C188" s="191" t="s">
        <v>328</v>
      </c>
      <c r="D188" s="191" t="s">
        <v>177</v>
      </c>
      <c r="E188" s="192" t="s">
        <v>329</v>
      </c>
      <c r="F188" s="193" t="s">
        <v>330</v>
      </c>
      <c r="G188" s="194" t="s">
        <v>199</v>
      </c>
      <c r="H188" s="195">
        <v>39.200000000000003</v>
      </c>
      <c r="I188" s="9"/>
      <c r="J188" s="196">
        <f>ROUND(I188*H188,2)</f>
        <v>0</v>
      </c>
      <c r="K188" s="193" t="s">
        <v>181</v>
      </c>
      <c r="L188" s="110"/>
      <c r="M188" s="197" t="s">
        <v>5</v>
      </c>
      <c r="N188" s="198" t="s">
        <v>44</v>
      </c>
      <c r="O188" s="111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AR188" s="99" t="s">
        <v>113</v>
      </c>
      <c r="AT188" s="99" t="s">
        <v>177</v>
      </c>
      <c r="AU188" s="99" t="s">
        <v>81</v>
      </c>
      <c r="AY188" s="99" t="s">
        <v>175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99" t="s">
        <v>77</v>
      </c>
      <c r="BK188" s="201">
        <f>ROUND(I188*H188,2)</f>
        <v>0</v>
      </c>
      <c r="BL188" s="99" t="s">
        <v>113</v>
      </c>
      <c r="BM188" s="99" t="s">
        <v>331</v>
      </c>
    </row>
    <row r="189" spans="2:65" s="179" customFormat="1" ht="29.85" customHeight="1">
      <c r="B189" s="178"/>
      <c r="D189" s="180" t="s">
        <v>72</v>
      </c>
      <c r="E189" s="189" t="s">
        <v>113</v>
      </c>
      <c r="F189" s="189" t="s">
        <v>332</v>
      </c>
      <c r="I189" s="8"/>
      <c r="J189" s="190">
        <f>BK189</f>
        <v>0</v>
      </c>
      <c r="L189" s="178"/>
      <c r="M189" s="183"/>
      <c r="N189" s="184"/>
      <c r="O189" s="184"/>
      <c r="P189" s="185">
        <f>SUM(P190:P208)</f>
        <v>0</v>
      </c>
      <c r="Q189" s="184"/>
      <c r="R189" s="185">
        <f>SUM(R190:R208)</f>
        <v>2.76E-2</v>
      </c>
      <c r="S189" s="184"/>
      <c r="T189" s="186">
        <f>SUM(T190:T208)</f>
        <v>0</v>
      </c>
      <c r="AR189" s="180" t="s">
        <v>77</v>
      </c>
      <c r="AT189" s="187" t="s">
        <v>72</v>
      </c>
      <c r="AU189" s="187" t="s">
        <v>77</v>
      </c>
      <c r="AY189" s="180" t="s">
        <v>175</v>
      </c>
      <c r="BK189" s="188">
        <f>SUM(BK190:BK208)</f>
        <v>0</v>
      </c>
    </row>
    <row r="190" spans="2:65" s="109" customFormat="1" ht="25.5" customHeight="1">
      <c r="B190" s="110"/>
      <c r="C190" s="191" t="s">
        <v>333</v>
      </c>
      <c r="D190" s="191" t="s">
        <v>177</v>
      </c>
      <c r="E190" s="192" t="s">
        <v>334</v>
      </c>
      <c r="F190" s="193" t="s">
        <v>2632</v>
      </c>
      <c r="G190" s="194" t="s">
        <v>222</v>
      </c>
      <c r="H190" s="195">
        <v>0.15</v>
      </c>
      <c r="I190" s="9"/>
      <c r="J190" s="196">
        <f>ROUND(I190*H190,2)</f>
        <v>0</v>
      </c>
      <c r="K190" s="193" t="s">
        <v>181</v>
      </c>
      <c r="L190" s="110"/>
      <c r="M190" s="197" t="s">
        <v>5</v>
      </c>
      <c r="N190" s="198" t="s">
        <v>44</v>
      </c>
      <c r="O190" s="111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99" t="s">
        <v>113</v>
      </c>
      <c r="AT190" s="99" t="s">
        <v>177</v>
      </c>
      <c r="AU190" s="99" t="s">
        <v>81</v>
      </c>
      <c r="AY190" s="99" t="s">
        <v>175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99" t="s">
        <v>77</v>
      </c>
      <c r="BK190" s="201">
        <f>ROUND(I190*H190,2)</f>
        <v>0</v>
      </c>
      <c r="BL190" s="99" t="s">
        <v>113</v>
      </c>
      <c r="BM190" s="99" t="s">
        <v>335</v>
      </c>
    </row>
    <row r="191" spans="2:65" s="207" customFormat="1">
      <c r="B191" s="206"/>
      <c r="D191" s="202" t="s">
        <v>185</v>
      </c>
      <c r="E191" s="208" t="s">
        <v>5</v>
      </c>
      <c r="F191" s="209" t="s">
        <v>283</v>
      </c>
      <c r="H191" s="208" t="s">
        <v>5</v>
      </c>
      <c r="I191" s="10"/>
      <c r="L191" s="206"/>
      <c r="M191" s="210"/>
      <c r="N191" s="211"/>
      <c r="O191" s="211"/>
      <c r="P191" s="211"/>
      <c r="Q191" s="211"/>
      <c r="R191" s="211"/>
      <c r="S191" s="211"/>
      <c r="T191" s="212"/>
      <c r="AT191" s="208" t="s">
        <v>185</v>
      </c>
      <c r="AU191" s="208" t="s">
        <v>81</v>
      </c>
      <c r="AV191" s="207" t="s">
        <v>77</v>
      </c>
      <c r="AW191" s="207" t="s">
        <v>36</v>
      </c>
      <c r="AX191" s="207" t="s">
        <v>73</v>
      </c>
      <c r="AY191" s="208" t="s">
        <v>175</v>
      </c>
    </row>
    <row r="192" spans="2:65" s="207" customFormat="1">
      <c r="B192" s="206"/>
      <c r="D192" s="202" t="s">
        <v>185</v>
      </c>
      <c r="E192" s="208" t="s">
        <v>5</v>
      </c>
      <c r="F192" s="209" t="s">
        <v>336</v>
      </c>
      <c r="H192" s="208" t="s">
        <v>5</v>
      </c>
      <c r="I192" s="10"/>
      <c r="L192" s="206"/>
      <c r="M192" s="210"/>
      <c r="N192" s="211"/>
      <c r="O192" s="211"/>
      <c r="P192" s="211"/>
      <c r="Q192" s="211"/>
      <c r="R192" s="211"/>
      <c r="S192" s="211"/>
      <c r="T192" s="212"/>
      <c r="AT192" s="208" t="s">
        <v>185</v>
      </c>
      <c r="AU192" s="208" t="s">
        <v>81</v>
      </c>
      <c r="AV192" s="207" t="s">
        <v>77</v>
      </c>
      <c r="AW192" s="207" t="s">
        <v>36</v>
      </c>
      <c r="AX192" s="207" t="s">
        <v>73</v>
      </c>
      <c r="AY192" s="208" t="s">
        <v>175</v>
      </c>
    </row>
    <row r="193" spans="2:65" s="214" customFormat="1">
      <c r="B193" s="213"/>
      <c r="D193" s="202" t="s">
        <v>185</v>
      </c>
      <c r="E193" s="215" t="s">
        <v>5</v>
      </c>
      <c r="F193" s="216" t="s">
        <v>337</v>
      </c>
      <c r="H193" s="217">
        <v>0.15</v>
      </c>
      <c r="I193" s="11"/>
      <c r="L193" s="213"/>
      <c r="M193" s="218"/>
      <c r="N193" s="219"/>
      <c r="O193" s="219"/>
      <c r="P193" s="219"/>
      <c r="Q193" s="219"/>
      <c r="R193" s="219"/>
      <c r="S193" s="219"/>
      <c r="T193" s="220"/>
      <c r="AT193" s="215" t="s">
        <v>185</v>
      </c>
      <c r="AU193" s="215" t="s">
        <v>81</v>
      </c>
      <c r="AV193" s="214" t="s">
        <v>81</v>
      </c>
      <c r="AW193" s="214" t="s">
        <v>36</v>
      </c>
      <c r="AX193" s="214" t="s">
        <v>77</v>
      </c>
      <c r="AY193" s="215" t="s">
        <v>175</v>
      </c>
    </row>
    <row r="194" spans="2:65" s="109" customFormat="1" ht="25.5" customHeight="1">
      <c r="B194" s="110"/>
      <c r="C194" s="191" t="s">
        <v>338</v>
      </c>
      <c r="D194" s="191" t="s">
        <v>177</v>
      </c>
      <c r="E194" s="192" t="s">
        <v>339</v>
      </c>
      <c r="F194" s="193" t="s">
        <v>340</v>
      </c>
      <c r="G194" s="194" t="s">
        <v>341</v>
      </c>
      <c r="H194" s="195">
        <v>1</v>
      </c>
      <c r="I194" s="9"/>
      <c r="J194" s="196">
        <f>ROUND(I194*H194,2)</f>
        <v>0</v>
      </c>
      <c r="K194" s="193" t="s">
        <v>181</v>
      </c>
      <c r="L194" s="110"/>
      <c r="M194" s="197" t="s">
        <v>5</v>
      </c>
      <c r="N194" s="198" t="s">
        <v>44</v>
      </c>
      <c r="O194" s="111"/>
      <c r="P194" s="199">
        <f>O194*H194</f>
        <v>0</v>
      </c>
      <c r="Q194" s="199">
        <v>6.6E-3</v>
      </c>
      <c r="R194" s="199">
        <f>Q194*H194</f>
        <v>6.6E-3</v>
      </c>
      <c r="S194" s="199">
        <v>0</v>
      </c>
      <c r="T194" s="200">
        <f>S194*H194</f>
        <v>0</v>
      </c>
      <c r="AR194" s="99" t="s">
        <v>113</v>
      </c>
      <c r="AT194" s="99" t="s">
        <v>177</v>
      </c>
      <c r="AU194" s="99" t="s">
        <v>81</v>
      </c>
      <c r="AY194" s="99" t="s">
        <v>175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99" t="s">
        <v>77</v>
      </c>
      <c r="BK194" s="201">
        <f>ROUND(I194*H194,2)</f>
        <v>0</v>
      </c>
      <c r="BL194" s="99" t="s">
        <v>113</v>
      </c>
      <c r="BM194" s="99" t="s">
        <v>342</v>
      </c>
    </row>
    <row r="195" spans="2:65" s="207" customFormat="1">
      <c r="B195" s="206"/>
      <c r="D195" s="202" t="s">
        <v>185</v>
      </c>
      <c r="E195" s="208" t="s">
        <v>5</v>
      </c>
      <c r="F195" s="209" t="s">
        <v>343</v>
      </c>
      <c r="H195" s="208" t="s">
        <v>5</v>
      </c>
      <c r="I195" s="10"/>
      <c r="L195" s="206"/>
      <c r="M195" s="210"/>
      <c r="N195" s="211"/>
      <c r="O195" s="211"/>
      <c r="P195" s="211"/>
      <c r="Q195" s="211"/>
      <c r="R195" s="211"/>
      <c r="S195" s="211"/>
      <c r="T195" s="212"/>
      <c r="AT195" s="208" t="s">
        <v>185</v>
      </c>
      <c r="AU195" s="208" t="s">
        <v>81</v>
      </c>
      <c r="AV195" s="207" t="s">
        <v>77</v>
      </c>
      <c r="AW195" s="207" t="s">
        <v>36</v>
      </c>
      <c r="AX195" s="207" t="s">
        <v>73</v>
      </c>
      <c r="AY195" s="208" t="s">
        <v>175</v>
      </c>
    </row>
    <row r="196" spans="2:65" s="214" customFormat="1">
      <c r="B196" s="213"/>
      <c r="D196" s="202" t="s">
        <v>185</v>
      </c>
      <c r="E196" s="215" t="s">
        <v>5</v>
      </c>
      <c r="F196" s="216" t="s">
        <v>77</v>
      </c>
      <c r="H196" s="217">
        <v>1</v>
      </c>
      <c r="I196" s="11"/>
      <c r="L196" s="213"/>
      <c r="M196" s="218"/>
      <c r="N196" s="219"/>
      <c r="O196" s="219"/>
      <c r="P196" s="219"/>
      <c r="Q196" s="219"/>
      <c r="R196" s="219"/>
      <c r="S196" s="219"/>
      <c r="T196" s="220"/>
      <c r="AT196" s="215" t="s">
        <v>185</v>
      </c>
      <c r="AU196" s="215" t="s">
        <v>81</v>
      </c>
      <c r="AV196" s="214" t="s">
        <v>81</v>
      </c>
      <c r="AW196" s="214" t="s">
        <v>36</v>
      </c>
      <c r="AX196" s="214" t="s">
        <v>77</v>
      </c>
      <c r="AY196" s="215" t="s">
        <v>175</v>
      </c>
    </row>
    <row r="197" spans="2:65" s="109" customFormat="1" ht="16.5" customHeight="1">
      <c r="B197" s="110"/>
      <c r="C197" s="229" t="s">
        <v>344</v>
      </c>
      <c r="D197" s="229" t="s">
        <v>287</v>
      </c>
      <c r="E197" s="230" t="s">
        <v>345</v>
      </c>
      <c r="F197" s="231" t="s">
        <v>346</v>
      </c>
      <c r="G197" s="232" t="s">
        <v>341</v>
      </c>
      <c r="H197" s="233">
        <v>1</v>
      </c>
      <c r="I197" s="13"/>
      <c r="J197" s="234">
        <f>ROUND(I197*H197,2)</f>
        <v>0</v>
      </c>
      <c r="K197" s="231" t="s">
        <v>181</v>
      </c>
      <c r="L197" s="235"/>
      <c r="M197" s="236" t="s">
        <v>5</v>
      </c>
      <c r="N197" s="237" t="s">
        <v>44</v>
      </c>
      <c r="O197" s="111"/>
      <c r="P197" s="199">
        <f>O197*H197</f>
        <v>0</v>
      </c>
      <c r="Q197" s="199">
        <v>2.1000000000000001E-2</v>
      </c>
      <c r="R197" s="199">
        <f>Q197*H197</f>
        <v>2.1000000000000001E-2</v>
      </c>
      <c r="S197" s="199">
        <v>0</v>
      </c>
      <c r="T197" s="200">
        <f>S197*H197</f>
        <v>0</v>
      </c>
      <c r="AR197" s="99" t="s">
        <v>225</v>
      </c>
      <c r="AT197" s="99" t="s">
        <v>287</v>
      </c>
      <c r="AU197" s="99" t="s">
        <v>81</v>
      </c>
      <c r="AY197" s="99" t="s">
        <v>175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99" t="s">
        <v>77</v>
      </c>
      <c r="BK197" s="201">
        <f>ROUND(I197*H197,2)</f>
        <v>0</v>
      </c>
      <c r="BL197" s="99" t="s">
        <v>113</v>
      </c>
      <c r="BM197" s="99" t="s">
        <v>347</v>
      </c>
    </row>
    <row r="198" spans="2:65" s="109" customFormat="1" ht="25.5" customHeight="1">
      <c r="B198" s="110"/>
      <c r="C198" s="191" t="s">
        <v>348</v>
      </c>
      <c r="D198" s="191" t="s">
        <v>177</v>
      </c>
      <c r="E198" s="192" t="s">
        <v>349</v>
      </c>
      <c r="F198" s="193" t="s">
        <v>350</v>
      </c>
      <c r="G198" s="194" t="s">
        <v>222</v>
      </c>
      <c r="H198" s="195">
        <v>5.0410000000000004</v>
      </c>
      <c r="I198" s="9"/>
      <c r="J198" s="196">
        <f>ROUND(I198*H198,2)</f>
        <v>0</v>
      </c>
      <c r="K198" s="193" t="s">
        <v>181</v>
      </c>
      <c r="L198" s="110"/>
      <c r="M198" s="197" t="s">
        <v>5</v>
      </c>
      <c r="N198" s="198" t="s">
        <v>44</v>
      </c>
      <c r="O198" s="11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99" t="s">
        <v>113</v>
      </c>
      <c r="AT198" s="99" t="s">
        <v>177</v>
      </c>
      <c r="AU198" s="99" t="s">
        <v>81</v>
      </c>
      <c r="AY198" s="99" t="s">
        <v>175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99" t="s">
        <v>77</v>
      </c>
      <c r="BK198" s="201">
        <f>ROUND(I198*H198,2)</f>
        <v>0</v>
      </c>
      <c r="BL198" s="99" t="s">
        <v>113</v>
      </c>
      <c r="BM198" s="99" t="s">
        <v>351</v>
      </c>
    </row>
    <row r="199" spans="2:65" s="207" customFormat="1">
      <c r="B199" s="206"/>
      <c r="D199" s="202" t="s">
        <v>185</v>
      </c>
      <c r="E199" s="208" t="s">
        <v>5</v>
      </c>
      <c r="F199" s="209" t="s">
        <v>352</v>
      </c>
      <c r="H199" s="208" t="s">
        <v>5</v>
      </c>
      <c r="I199" s="10"/>
      <c r="L199" s="206"/>
      <c r="M199" s="210"/>
      <c r="N199" s="211"/>
      <c r="O199" s="211"/>
      <c r="P199" s="211"/>
      <c r="Q199" s="211"/>
      <c r="R199" s="211"/>
      <c r="S199" s="211"/>
      <c r="T199" s="212"/>
      <c r="AT199" s="208" t="s">
        <v>185</v>
      </c>
      <c r="AU199" s="208" t="s">
        <v>81</v>
      </c>
      <c r="AV199" s="207" t="s">
        <v>77</v>
      </c>
      <c r="AW199" s="207" t="s">
        <v>36</v>
      </c>
      <c r="AX199" s="207" t="s">
        <v>73</v>
      </c>
      <c r="AY199" s="208" t="s">
        <v>175</v>
      </c>
    </row>
    <row r="200" spans="2:65" s="207" customFormat="1">
      <c r="B200" s="206"/>
      <c r="D200" s="202" t="s">
        <v>185</v>
      </c>
      <c r="E200" s="208" t="s">
        <v>5</v>
      </c>
      <c r="F200" s="209" t="s">
        <v>230</v>
      </c>
      <c r="H200" s="208" t="s">
        <v>5</v>
      </c>
      <c r="I200" s="10"/>
      <c r="L200" s="206"/>
      <c r="M200" s="210"/>
      <c r="N200" s="211"/>
      <c r="O200" s="211"/>
      <c r="P200" s="211"/>
      <c r="Q200" s="211"/>
      <c r="R200" s="211"/>
      <c r="S200" s="211"/>
      <c r="T200" s="212"/>
      <c r="AT200" s="208" t="s">
        <v>185</v>
      </c>
      <c r="AU200" s="208" t="s">
        <v>81</v>
      </c>
      <c r="AV200" s="207" t="s">
        <v>77</v>
      </c>
      <c r="AW200" s="207" t="s">
        <v>36</v>
      </c>
      <c r="AX200" s="207" t="s">
        <v>73</v>
      </c>
      <c r="AY200" s="208" t="s">
        <v>175</v>
      </c>
    </row>
    <row r="201" spans="2:65" s="214" customFormat="1">
      <c r="B201" s="213"/>
      <c r="D201" s="202" t="s">
        <v>185</v>
      </c>
      <c r="E201" s="215" t="s">
        <v>5</v>
      </c>
      <c r="F201" s="216" t="s">
        <v>353</v>
      </c>
      <c r="H201" s="217">
        <v>4.84</v>
      </c>
      <c r="I201" s="11"/>
      <c r="L201" s="213"/>
      <c r="M201" s="218"/>
      <c r="N201" s="219"/>
      <c r="O201" s="219"/>
      <c r="P201" s="219"/>
      <c r="Q201" s="219"/>
      <c r="R201" s="219"/>
      <c r="S201" s="219"/>
      <c r="T201" s="220"/>
      <c r="AT201" s="215" t="s">
        <v>185</v>
      </c>
      <c r="AU201" s="215" t="s">
        <v>81</v>
      </c>
      <c r="AV201" s="214" t="s">
        <v>81</v>
      </c>
      <c r="AW201" s="214" t="s">
        <v>36</v>
      </c>
      <c r="AX201" s="214" t="s">
        <v>73</v>
      </c>
      <c r="AY201" s="215" t="s">
        <v>175</v>
      </c>
    </row>
    <row r="202" spans="2:65" s="207" customFormat="1">
      <c r="B202" s="206"/>
      <c r="D202" s="202" t="s">
        <v>185</v>
      </c>
      <c r="E202" s="208" t="s">
        <v>5</v>
      </c>
      <c r="F202" s="209" t="s">
        <v>354</v>
      </c>
      <c r="H202" s="208" t="s">
        <v>5</v>
      </c>
      <c r="I202" s="10"/>
      <c r="L202" s="206"/>
      <c r="M202" s="210"/>
      <c r="N202" s="211"/>
      <c r="O202" s="211"/>
      <c r="P202" s="211"/>
      <c r="Q202" s="211"/>
      <c r="R202" s="211"/>
      <c r="S202" s="211"/>
      <c r="T202" s="212"/>
      <c r="AT202" s="208" t="s">
        <v>185</v>
      </c>
      <c r="AU202" s="208" t="s">
        <v>81</v>
      </c>
      <c r="AV202" s="207" t="s">
        <v>77</v>
      </c>
      <c r="AW202" s="207" t="s">
        <v>36</v>
      </c>
      <c r="AX202" s="207" t="s">
        <v>73</v>
      </c>
      <c r="AY202" s="208" t="s">
        <v>175</v>
      </c>
    </row>
    <row r="203" spans="2:65" s="207" customFormat="1">
      <c r="B203" s="206"/>
      <c r="D203" s="202" t="s">
        <v>185</v>
      </c>
      <c r="E203" s="208" t="s">
        <v>5</v>
      </c>
      <c r="F203" s="209" t="s">
        <v>355</v>
      </c>
      <c r="H203" s="208" t="s">
        <v>5</v>
      </c>
      <c r="I203" s="10"/>
      <c r="L203" s="206"/>
      <c r="M203" s="210"/>
      <c r="N203" s="211"/>
      <c r="O203" s="211"/>
      <c r="P203" s="211"/>
      <c r="Q203" s="211"/>
      <c r="R203" s="211"/>
      <c r="S203" s="211"/>
      <c r="T203" s="212"/>
      <c r="AT203" s="208" t="s">
        <v>185</v>
      </c>
      <c r="AU203" s="208" t="s">
        <v>81</v>
      </c>
      <c r="AV203" s="207" t="s">
        <v>77</v>
      </c>
      <c r="AW203" s="207" t="s">
        <v>36</v>
      </c>
      <c r="AX203" s="207" t="s">
        <v>73</v>
      </c>
      <c r="AY203" s="208" t="s">
        <v>175</v>
      </c>
    </row>
    <row r="204" spans="2:65" s="214" customFormat="1">
      <c r="B204" s="213"/>
      <c r="D204" s="202" t="s">
        <v>185</v>
      </c>
      <c r="E204" s="215" t="s">
        <v>5</v>
      </c>
      <c r="F204" s="216" t="s">
        <v>356</v>
      </c>
      <c r="H204" s="217">
        <v>0.20100000000000001</v>
      </c>
      <c r="I204" s="11"/>
      <c r="L204" s="213"/>
      <c r="M204" s="218"/>
      <c r="N204" s="219"/>
      <c r="O204" s="219"/>
      <c r="P204" s="219"/>
      <c r="Q204" s="219"/>
      <c r="R204" s="219"/>
      <c r="S204" s="219"/>
      <c r="T204" s="220"/>
      <c r="AT204" s="215" t="s">
        <v>185</v>
      </c>
      <c r="AU204" s="215" t="s">
        <v>81</v>
      </c>
      <c r="AV204" s="214" t="s">
        <v>81</v>
      </c>
      <c r="AW204" s="214" t="s">
        <v>36</v>
      </c>
      <c r="AX204" s="214" t="s">
        <v>73</v>
      </c>
      <c r="AY204" s="215" t="s">
        <v>175</v>
      </c>
    </row>
    <row r="205" spans="2:65" s="222" customFormat="1">
      <c r="B205" s="221"/>
      <c r="D205" s="202" t="s">
        <v>185</v>
      </c>
      <c r="E205" s="223" t="s">
        <v>5</v>
      </c>
      <c r="F205" s="224" t="s">
        <v>196</v>
      </c>
      <c r="H205" s="225">
        <v>5.0410000000000004</v>
      </c>
      <c r="I205" s="12"/>
      <c r="L205" s="221"/>
      <c r="M205" s="226"/>
      <c r="N205" s="227"/>
      <c r="O205" s="227"/>
      <c r="P205" s="227"/>
      <c r="Q205" s="227"/>
      <c r="R205" s="227"/>
      <c r="S205" s="227"/>
      <c r="T205" s="228"/>
      <c r="AT205" s="223" t="s">
        <v>185</v>
      </c>
      <c r="AU205" s="223" t="s">
        <v>81</v>
      </c>
      <c r="AV205" s="222" t="s">
        <v>113</v>
      </c>
      <c r="AW205" s="222" t="s">
        <v>36</v>
      </c>
      <c r="AX205" s="222" t="s">
        <v>77</v>
      </c>
      <c r="AY205" s="223" t="s">
        <v>175</v>
      </c>
    </row>
    <row r="206" spans="2:65" s="109" customFormat="1" ht="25.5" customHeight="1">
      <c r="B206" s="110"/>
      <c r="C206" s="191" t="s">
        <v>357</v>
      </c>
      <c r="D206" s="191" t="s">
        <v>177</v>
      </c>
      <c r="E206" s="192" t="s">
        <v>358</v>
      </c>
      <c r="F206" s="193" t="s">
        <v>359</v>
      </c>
      <c r="G206" s="194" t="s">
        <v>222</v>
      </c>
      <c r="H206" s="195">
        <v>4.57</v>
      </c>
      <c r="I206" s="9"/>
      <c r="J206" s="196">
        <f>ROUND(I206*H206,2)</f>
        <v>0</v>
      </c>
      <c r="K206" s="193" t="s">
        <v>181</v>
      </c>
      <c r="L206" s="110"/>
      <c r="M206" s="197" t="s">
        <v>5</v>
      </c>
      <c r="N206" s="198" t="s">
        <v>44</v>
      </c>
      <c r="O206" s="111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99" t="s">
        <v>113</v>
      </c>
      <c r="AT206" s="99" t="s">
        <v>177</v>
      </c>
      <c r="AU206" s="99" t="s">
        <v>81</v>
      </c>
      <c r="AY206" s="99" t="s">
        <v>175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99" t="s">
        <v>77</v>
      </c>
      <c r="BK206" s="201">
        <f>ROUND(I206*H206,2)</f>
        <v>0</v>
      </c>
      <c r="BL206" s="99" t="s">
        <v>113</v>
      </c>
      <c r="BM206" s="99" t="s">
        <v>360</v>
      </c>
    </row>
    <row r="207" spans="2:65" s="207" customFormat="1">
      <c r="B207" s="206"/>
      <c r="D207" s="202" t="s">
        <v>185</v>
      </c>
      <c r="E207" s="208" t="s">
        <v>5</v>
      </c>
      <c r="F207" s="209" t="s">
        <v>283</v>
      </c>
      <c r="H207" s="208" t="s">
        <v>5</v>
      </c>
      <c r="I207" s="10"/>
      <c r="L207" s="206"/>
      <c r="M207" s="210"/>
      <c r="N207" s="211"/>
      <c r="O207" s="211"/>
      <c r="P207" s="211"/>
      <c r="Q207" s="211"/>
      <c r="R207" s="211"/>
      <c r="S207" s="211"/>
      <c r="T207" s="212"/>
      <c r="AT207" s="208" t="s">
        <v>185</v>
      </c>
      <c r="AU207" s="208" t="s">
        <v>81</v>
      </c>
      <c r="AV207" s="207" t="s">
        <v>77</v>
      </c>
      <c r="AW207" s="207" t="s">
        <v>36</v>
      </c>
      <c r="AX207" s="207" t="s">
        <v>73</v>
      </c>
      <c r="AY207" s="208" t="s">
        <v>175</v>
      </c>
    </row>
    <row r="208" spans="2:65" s="214" customFormat="1">
      <c r="B208" s="213"/>
      <c r="D208" s="202" t="s">
        <v>185</v>
      </c>
      <c r="E208" s="215" t="s">
        <v>5</v>
      </c>
      <c r="F208" s="216" t="s">
        <v>361</v>
      </c>
      <c r="H208" s="217">
        <v>4.57</v>
      </c>
      <c r="I208" s="11"/>
      <c r="L208" s="213"/>
      <c r="M208" s="218"/>
      <c r="N208" s="219"/>
      <c r="O208" s="219"/>
      <c r="P208" s="219"/>
      <c r="Q208" s="219"/>
      <c r="R208" s="219"/>
      <c r="S208" s="219"/>
      <c r="T208" s="220"/>
      <c r="AT208" s="215" t="s">
        <v>185</v>
      </c>
      <c r="AU208" s="215" t="s">
        <v>81</v>
      </c>
      <c r="AV208" s="214" t="s">
        <v>81</v>
      </c>
      <c r="AW208" s="214" t="s">
        <v>36</v>
      </c>
      <c r="AX208" s="214" t="s">
        <v>77</v>
      </c>
      <c r="AY208" s="215" t="s">
        <v>175</v>
      </c>
    </row>
    <row r="209" spans="2:65" s="179" customFormat="1" ht="29.85" customHeight="1">
      <c r="B209" s="178"/>
      <c r="D209" s="180" t="s">
        <v>72</v>
      </c>
      <c r="E209" s="189" t="s">
        <v>125</v>
      </c>
      <c r="F209" s="189" t="s">
        <v>362</v>
      </c>
      <c r="I209" s="8"/>
      <c r="J209" s="190">
        <f>BK209</f>
        <v>0</v>
      </c>
      <c r="L209" s="178"/>
      <c r="M209" s="183"/>
      <c r="N209" s="184"/>
      <c r="O209" s="184"/>
      <c r="P209" s="185">
        <f>SUM(P210:P219)</f>
        <v>0</v>
      </c>
      <c r="Q209" s="184"/>
      <c r="R209" s="185">
        <f>SUM(R210:R219)</f>
        <v>0</v>
      </c>
      <c r="S209" s="184"/>
      <c r="T209" s="186">
        <f>SUM(T210:T219)</f>
        <v>0</v>
      </c>
      <c r="AR209" s="180" t="s">
        <v>77</v>
      </c>
      <c r="AT209" s="187" t="s">
        <v>72</v>
      </c>
      <c r="AU209" s="187" t="s">
        <v>77</v>
      </c>
      <c r="AY209" s="180" t="s">
        <v>175</v>
      </c>
      <c r="BK209" s="188">
        <f>SUM(BK210:BK219)</f>
        <v>0</v>
      </c>
    </row>
    <row r="210" spans="2:65" s="109" customFormat="1" ht="25.5" customHeight="1">
      <c r="B210" s="110"/>
      <c r="C210" s="191" t="s">
        <v>363</v>
      </c>
      <c r="D210" s="191" t="s">
        <v>177</v>
      </c>
      <c r="E210" s="192" t="s">
        <v>364</v>
      </c>
      <c r="F210" s="193" t="s">
        <v>365</v>
      </c>
      <c r="G210" s="194" t="s">
        <v>180</v>
      </c>
      <c r="H210" s="195">
        <v>49</v>
      </c>
      <c r="I210" s="9"/>
      <c r="J210" s="196">
        <f>ROUND(I210*H210,2)</f>
        <v>0</v>
      </c>
      <c r="K210" s="193" t="s">
        <v>181</v>
      </c>
      <c r="L210" s="110"/>
      <c r="M210" s="197" t="s">
        <v>5</v>
      </c>
      <c r="N210" s="198" t="s">
        <v>44</v>
      </c>
      <c r="O210" s="11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AR210" s="99" t="s">
        <v>113</v>
      </c>
      <c r="AT210" s="99" t="s">
        <v>177</v>
      </c>
      <c r="AU210" s="99" t="s">
        <v>81</v>
      </c>
      <c r="AY210" s="99" t="s">
        <v>175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99" t="s">
        <v>77</v>
      </c>
      <c r="BK210" s="201">
        <f>ROUND(I210*H210,2)</f>
        <v>0</v>
      </c>
      <c r="BL210" s="99" t="s">
        <v>113</v>
      </c>
      <c r="BM210" s="99" t="s">
        <v>366</v>
      </c>
    </row>
    <row r="211" spans="2:65" s="207" customFormat="1">
      <c r="B211" s="206"/>
      <c r="D211" s="202" t="s">
        <v>185</v>
      </c>
      <c r="E211" s="208" t="s">
        <v>5</v>
      </c>
      <c r="F211" s="209" t="s">
        <v>367</v>
      </c>
      <c r="H211" s="208" t="s">
        <v>5</v>
      </c>
      <c r="I211" s="10"/>
      <c r="L211" s="206"/>
      <c r="M211" s="210"/>
      <c r="N211" s="211"/>
      <c r="O211" s="211"/>
      <c r="P211" s="211"/>
      <c r="Q211" s="211"/>
      <c r="R211" s="211"/>
      <c r="S211" s="211"/>
      <c r="T211" s="212"/>
      <c r="AT211" s="208" t="s">
        <v>185</v>
      </c>
      <c r="AU211" s="208" t="s">
        <v>81</v>
      </c>
      <c r="AV211" s="207" t="s">
        <v>77</v>
      </c>
      <c r="AW211" s="207" t="s">
        <v>36</v>
      </c>
      <c r="AX211" s="207" t="s">
        <v>73</v>
      </c>
      <c r="AY211" s="208" t="s">
        <v>175</v>
      </c>
    </row>
    <row r="212" spans="2:65" s="214" customFormat="1">
      <c r="B212" s="213"/>
      <c r="D212" s="202" t="s">
        <v>185</v>
      </c>
      <c r="E212" s="215" t="s">
        <v>5</v>
      </c>
      <c r="F212" s="216" t="s">
        <v>368</v>
      </c>
      <c r="H212" s="217">
        <v>49</v>
      </c>
      <c r="I212" s="11"/>
      <c r="L212" s="213"/>
      <c r="M212" s="218"/>
      <c r="N212" s="219"/>
      <c r="O212" s="219"/>
      <c r="P212" s="219"/>
      <c r="Q212" s="219"/>
      <c r="R212" s="219"/>
      <c r="S212" s="219"/>
      <c r="T212" s="220"/>
      <c r="AT212" s="215" t="s">
        <v>185</v>
      </c>
      <c r="AU212" s="215" t="s">
        <v>81</v>
      </c>
      <c r="AV212" s="214" t="s">
        <v>81</v>
      </c>
      <c r="AW212" s="214" t="s">
        <v>36</v>
      </c>
      <c r="AX212" s="214" t="s">
        <v>77</v>
      </c>
      <c r="AY212" s="215" t="s">
        <v>175</v>
      </c>
    </row>
    <row r="213" spans="2:65" s="109" customFormat="1" ht="25.5" customHeight="1">
      <c r="B213" s="110"/>
      <c r="C213" s="191" t="s">
        <v>369</v>
      </c>
      <c r="D213" s="191" t="s">
        <v>177</v>
      </c>
      <c r="E213" s="192" t="s">
        <v>370</v>
      </c>
      <c r="F213" s="193" t="s">
        <v>371</v>
      </c>
      <c r="G213" s="194" t="s">
        <v>180</v>
      </c>
      <c r="H213" s="195">
        <v>49</v>
      </c>
      <c r="I213" s="9"/>
      <c r="J213" s="196">
        <f>ROUND(I213*H213,2)</f>
        <v>0</v>
      </c>
      <c r="K213" s="193" t="s">
        <v>200</v>
      </c>
      <c r="L213" s="110"/>
      <c r="M213" s="197" t="s">
        <v>5</v>
      </c>
      <c r="N213" s="198" t="s">
        <v>44</v>
      </c>
      <c r="O213" s="11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99" t="s">
        <v>113</v>
      </c>
      <c r="AT213" s="99" t="s">
        <v>177</v>
      </c>
      <c r="AU213" s="99" t="s">
        <v>81</v>
      </c>
      <c r="AY213" s="99" t="s">
        <v>175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99" t="s">
        <v>77</v>
      </c>
      <c r="BK213" s="201">
        <f>ROUND(I213*H213,2)</f>
        <v>0</v>
      </c>
      <c r="BL213" s="99" t="s">
        <v>113</v>
      </c>
      <c r="BM213" s="99" t="s">
        <v>372</v>
      </c>
    </row>
    <row r="214" spans="2:65" s="207" customFormat="1">
      <c r="B214" s="206"/>
      <c r="D214" s="202" t="s">
        <v>185</v>
      </c>
      <c r="E214" s="208" t="s">
        <v>5</v>
      </c>
      <c r="F214" s="209" t="s">
        <v>373</v>
      </c>
      <c r="H214" s="208" t="s">
        <v>5</v>
      </c>
      <c r="I214" s="10"/>
      <c r="L214" s="206"/>
      <c r="M214" s="210"/>
      <c r="N214" s="211"/>
      <c r="O214" s="211"/>
      <c r="P214" s="211"/>
      <c r="Q214" s="211"/>
      <c r="R214" s="211"/>
      <c r="S214" s="211"/>
      <c r="T214" s="212"/>
      <c r="AT214" s="208" t="s">
        <v>185</v>
      </c>
      <c r="AU214" s="208" t="s">
        <v>81</v>
      </c>
      <c r="AV214" s="207" t="s">
        <v>77</v>
      </c>
      <c r="AW214" s="207" t="s">
        <v>36</v>
      </c>
      <c r="AX214" s="207" t="s">
        <v>73</v>
      </c>
      <c r="AY214" s="208" t="s">
        <v>175</v>
      </c>
    </row>
    <row r="215" spans="2:65" s="207" customFormat="1">
      <c r="B215" s="206"/>
      <c r="D215" s="202" t="s">
        <v>185</v>
      </c>
      <c r="E215" s="208" t="s">
        <v>5</v>
      </c>
      <c r="F215" s="209" t="s">
        <v>374</v>
      </c>
      <c r="H215" s="208" t="s">
        <v>5</v>
      </c>
      <c r="I215" s="10"/>
      <c r="L215" s="206"/>
      <c r="M215" s="210"/>
      <c r="N215" s="211"/>
      <c r="O215" s="211"/>
      <c r="P215" s="211"/>
      <c r="Q215" s="211"/>
      <c r="R215" s="211"/>
      <c r="S215" s="211"/>
      <c r="T215" s="212"/>
      <c r="AT215" s="208" t="s">
        <v>185</v>
      </c>
      <c r="AU215" s="208" t="s">
        <v>81</v>
      </c>
      <c r="AV215" s="207" t="s">
        <v>77</v>
      </c>
      <c r="AW215" s="207" t="s">
        <v>36</v>
      </c>
      <c r="AX215" s="207" t="s">
        <v>73</v>
      </c>
      <c r="AY215" s="208" t="s">
        <v>175</v>
      </c>
    </row>
    <row r="216" spans="2:65" s="214" customFormat="1">
      <c r="B216" s="213"/>
      <c r="D216" s="202" t="s">
        <v>185</v>
      </c>
      <c r="E216" s="215" t="s">
        <v>5</v>
      </c>
      <c r="F216" s="216" t="s">
        <v>375</v>
      </c>
      <c r="H216" s="217">
        <v>49</v>
      </c>
      <c r="I216" s="11"/>
      <c r="L216" s="213"/>
      <c r="M216" s="218"/>
      <c r="N216" s="219"/>
      <c r="O216" s="219"/>
      <c r="P216" s="219"/>
      <c r="Q216" s="219"/>
      <c r="R216" s="219"/>
      <c r="S216" s="219"/>
      <c r="T216" s="220"/>
      <c r="AT216" s="215" t="s">
        <v>185</v>
      </c>
      <c r="AU216" s="215" t="s">
        <v>81</v>
      </c>
      <c r="AV216" s="214" t="s">
        <v>81</v>
      </c>
      <c r="AW216" s="214" t="s">
        <v>36</v>
      </c>
      <c r="AX216" s="214" t="s">
        <v>77</v>
      </c>
      <c r="AY216" s="215" t="s">
        <v>175</v>
      </c>
    </row>
    <row r="217" spans="2:65" s="109" customFormat="1" ht="25.5" customHeight="1">
      <c r="B217" s="110"/>
      <c r="C217" s="191" t="s">
        <v>376</v>
      </c>
      <c r="D217" s="191" t="s">
        <v>177</v>
      </c>
      <c r="E217" s="192" t="s">
        <v>377</v>
      </c>
      <c r="F217" s="193" t="s">
        <v>378</v>
      </c>
      <c r="G217" s="194" t="s">
        <v>180</v>
      </c>
      <c r="H217" s="195">
        <v>49</v>
      </c>
      <c r="I217" s="9"/>
      <c r="J217" s="196">
        <f>ROUND(I217*H217,2)</f>
        <v>0</v>
      </c>
      <c r="K217" s="193" t="s">
        <v>200</v>
      </c>
      <c r="L217" s="110"/>
      <c r="M217" s="197" t="s">
        <v>5</v>
      </c>
      <c r="N217" s="198" t="s">
        <v>44</v>
      </c>
      <c r="O217" s="111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99" t="s">
        <v>113</v>
      </c>
      <c r="AT217" s="99" t="s">
        <v>177</v>
      </c>
      <c r="AU217" s="99" t="s">
        <v>81</v>
      </c>
      <c r="AY217" s="99" t="s">
        <v>175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99" t="s">
        <v>77</v>
      </c>
      <c r="BK217" s="201">
        <f>ROUND(I217*H217,2)</f>
        <v>0</v>
      </c>
      <c r="BL217" s="99" t="s">
        <v>113</v>
      </c>
      <c r="BM217" s="99" t="s">
        <v>379</v>
      </c>
    </row>
    <row r="218" spans="2:65" s="207" customFormat="1">
      <c r="B218" s="206"/>
      <c r="D218" s="202" t="s">
        <v>185</v>
      </c>
      <c r="E218" s="208" t="s">
        <v>5</v>
      </c>
      <c r="F218" s="209" t="s">
        <v>367</v>
      </c>
      <c r="H218" s="208" t="s">
        <v>5</v>
      </c>
      <c r="I218" s="10"/>
      <c r="L218" s="206"/>
      <c r="M218" s="210"/>
      <c r="N218" s="211"/>
      <c r="O218" s="211"/>
      <c r="P218" s="211"/>
      <c r="Q218" s="211"/>
      <c r="R218" s="211"/>
      <c r="S218" s="211"/>
      <c r="T218" s="212"/>
      <c r="AT218" s="208" t="s">
        <v>185</v>
      </c>
      <c r="AU218" s="208" t="s">
        <v>81</v>
      </c>
      <c r="AV218" s="207" t="s">
        <v>77</v>
      </c>
      <c r="AW218" s="207" t="s">
        <v>36</v>
      </c>
      <c r="AX218" s="207" t="s">
        <v>73</v>
      </c>
      <c r="AY218" s="208" t="s">
        <v>175</v>
      </c>
    </row>
    <row r="219" spans="2:65" s="214" customFormat="1">
      <c r="B219" s="213"/>
      <c r="D219" s="202" t="s">
        <v>185</v>
      </c>
      <c r="E219" s="215" t="s">
        <v>5</v>
      </c>
      <c r="F219" s="216" t="s">
        <v>375</v>
      </c>
      <c r="H219" s="217">
        <v>49</v>
      </c>
      <c r="I219" s="11"/>
      <c r="L219" s="213"/>
      <c r="M219" s="218"/>
      <c r="N219" s="219"/>
      <c r="O219" s="219"/>
      <c r="P219" s="219"/>
      <c r="Q219" s="219"/>
      <c r="R219" s="219"/>
      <c r="S219" s="219"/>
      <c r="T219" s="220"/>
      <c r="AT219" s="215" t="s">
        <v>185</v>
      </c>
      <c r="AU219" s="215" t="s">
        <v>81</v>
      </c>
      <c r="AV219" s="214" t="s">
        <v>81</v>
      </c>
      <c r="AW219" s="214" t="s">
        <v>36</v>
      </c>
      <c r="AX219" s="214" t="s">
        <v>77</v>
      </c>
      <c r="AY219" s="215" t="s">
        <v>175</v>
      </c>
    </row>
    <row r="220" spans="2:65" s="179" customFormat="1" ht="29.85" customHeight="1">
      <c r="B220" s="178"/>
      <c r="D220" s="180" t="s">
        <v>72</v>
      </c>
      <c r="E220" s="189" t="s">
        <v>225</v>
      </c>
      <c r="F220" s="189" t="s">
        <v>380</v>
      </c>
      <c r="I220" s="8"/>
      <c r="J220" s="190">
        <f>BK220</f>
        <v>0</v>
      </c>
      <c r="L220" s="178"/>
      <c r="M220" s="183"/>
      <c r="N220" s="184"/>
      <c r="O220" s="184"/>
      <c r="P220" s="185">
        <f>SUM(P221:P286)</f>
        <v>0</v>
      </c>
      <c r="Q220" s="184"/>
      <c r="R220" s="185">
        <f>SUM(R221:R286)</f>
        <v>7.4894704199999991</v>
      </c>
      <c r="S220" s="184"/>
      <c r="T220" s="186">
        <f>SUM(T221:T286)</f>
        <v>0.2</v>
      </c>
      <c r="AR220" s="180" t="s">
        <v>77</v>
      </c>
      <c r="AT220" s="187" t="s">
        <v>72</v>
      </c>
      <c r="AU220" s="187" t="s">
        <v>77</v>
      </c>
      <c r="AY220" s="180" t="s">
        <v>175</v>
      </c>
      <c r="BK220" s="188">
        <f>SUM(BK221:BK286)</f>
        <v>0</v>
      </c>
    </row>
    <row r="221" spans="2:65" s="109" customFormat="1" ht="25.5" customHeight="1">
      <c r="B221" s="110"/>
      <c r="C221" s="191" t="s">
        <v>381</v>
      </c>
      <c r="D221" s="191" t="s">
        <v>177</v>
      </c>
      <c r="E221" s="192" t="s">
        <v>382</v>
      </c>
      <c r="F221" s="193" t="s">
        <v>383</v>
      </c>
      <c r="G221" s="194" t="s">
        <v>199</v>
      </c>
      <c r="H221" s="195">
        <v>4</v>
      </c>
      <c r="I221" s="9"/>
      <c r="J221" s="196">
        <f>ROUND(I221*H221,2)</f>
        <v>0</v>
      </c>
      <c r="K221" s="193" t="s">
        <v>200</v>
      </c>
      <c r="L221" s="110"/>
      <c r="M221" s="197" t="s">
        <v>5</v>
      </c>
      <c r="N221" s="198" t="s">
        <v>44</v>
      </c>
      <c r="O221" s="111"/>
      <c r="P221" s="199">
        <f>O221*H221</f>
        <v>0</v>
      </c>
      <c r="Q221" s="199">
        <v>3.0000000000000001E-5</v>
      </c>
      <c r="R221" s="199">
        <f>Q221*H221</f>
        <v>1.2E-4</v>
      </c>
      <c r="S221" s="199">
        <v>0</v>
      </c>
      <c r="T221" s="200">
        <f>S221*H221</f>
        <v>0</v>
      </c>
      <c r="AR221" s="99" t="s">
        <v>113</v>
      </c>
      <c r="AT221" s="99" t="s">
        <v>177</v>
      </c>
      <c r="AU221" s="99" t="s">
        <v>81</v>
      </c>
      <c r="AY221" s="99" t="s">
        <v>175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99" t="s">
        <v>77</v>
      </c>
      <c r="BK221" s="201">
        <f>ROUND(I221*H221,2)</f>
        <v>0</v>
      </c>
      <c r="BL221" s="99" t="s">
        <v>113</v>
      </c>
      <c r="BM221" s="99" t="s">
        <v>384</v>
      </c>
    </row>
    <row r="222" spans="2:65" s="214" customFormat="1">
      <c r="B222" s="213"/>
      <c r="D222" s="202" t="s">
        <v>185</v>
      </c>
      <c r="E222" s="215" t="s">
        <v>5</v>
      </c>
      <c r="F222" s="216" t="s">
        <v>385</v>
      </c>
      <c r="H222" s="217">
        <v>4</v>
      </c>
      <c r="I222" s="11"/>
      <c r="L222" s="213"/>
      <c r="M222" s="218"/>
      <c r="N222" s="219"/>
      <c r="O222" s="219"/>
      <c r="P222" s="219"/>
      <c r="Q222" s="219"/>
      <c r="R222" s="219"/>
      <c r="S222" s="219"/>
      <c r="T222" s="220"/>
      <c r="AT222" s="215" t="s">
        <v>185</v>
      </c>
      <c r="AU222" s="215" t="s">
        <v>81</v>
      </c>
      <c r="AV222" s="214" t="s">
        <v>81</v>
      </c>
      <c r="AW222" s="214" t="s">
        <v>36</v>
      </c>
      <c r="AX222" s="214" t="s">
        <v>77</v>
      </c>
      <c r="AY222" s="215" t="s">
        <v>175</v>
      </c>
    </row>
    <row r="223" spans="2:65" s="109" customFormat="1" ht="16.5" customHeight="1">
      <c r="B223" s="110"/>
      <c r="C223" s="229" t="s">
        <v>386</v>
      </c>
      <c r="D223" s="229" t="s">
        <v>287</v>
      </c>
      <c r="E223" s="230" t="s">
        <v>387</v>
      </c>
      <c r="F223" s="231" t="s">
        <v>388</v>
      </c>
      <c r="G223" s="232" t="s">
        <v>199</v>
      </c>
      <c r="H223" s="233">
        <v>4</v>
      </c>
      <c r="I223" s="13"/>
      <c r="J223" s="234">
        <f>ROUND(I223*H223,2)</f>
        <v>0</v>
      </c>
      <c r="K223" s="231" t="s">
        <v>200</v>
      </c>
      <c r="L223" s="235"/>
      <c r="M223" s="236" t="s">
        <v>5</v>
      </c>
      <c r="N223" s="237" t="s">
        <v>44</v>
      </c>
      <c r="O223" s="111"/>
      <c r="P223" s="199">
        <f>O223*H223</f>
        <v>0</v>
      </c>
      <c r="Q223" s="199">
        <v>2.4E-2</v>
      </c>
      <c r="R223" s="199">
        <f>Q223*H223</f>
        <v>9.6000000000000002E-2</v>
      </c>
      <c r="S223" s="199">
        <v>0</v>
      </c>
      <c r="T223" s="200">
        <f>S223*H223</f>
        <v>0</v>
      </c>
      <c r="AR223" s="99" t="s">
        <v>225</v>
      </c>
      <c r="AT223" s="99" t="s">
        <v>287</v>
      </c>
      <c r="AU223" s="99" t="s">
        <v>81</v>
      </c>
      <c r="AY223" s="99" t="s">
        <v>175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99" t="s">
        <v>77</v>
      </c>
      <c r="BK223" s="201">
        <f>ROUND(I223*H223,2)</f>
        <v>0</v>
      </c>
      <c r="BL223" s="99" t="s">
        <v>113</v>
      </c>
      <c r="BM223" s="99" t="s">
        <v>389</v>
      </c>
    </row>
    <row r="224" spans="2:65" s="109" customFormat="1" ht="38.25" customHeight="1">
      <c r="B224" s="110"/>
      <c r="C224" s="191" t="s">
        <v>390</v>
      </c>
      <c r="D224" s="191" t="s">
        <v>177</v>
      </c>
      <c r="E224" s="192" t="s">
        <v>391</v>
      </c>
      <c r="F224" s="193" t="s">
        <v>2633</v>
      </c>
      <c r="G224" s="194" t="s">
        <v>341</v>
      </c>
      <c r="H224" s="195">
        <v>2</v>
      </c>
      <c r="I224" s="9"/>
      <c r="J224" s="196">
        <f>ROUND(I224*H224,2)</f>
        <v>0</v>
      </c>
      <c r="K224" s="193" t="s">
        <v>200</v>
      </c>
      <c r="L224" s="110"/>
      <c r="M224" s="197" t="s">
        <v>5</v>
      </c>
      <c r="N224" s="198" t="s">
        <v>44</v>
      </c>
      <c r="O224" s="111"/>
      <c r="P224" s="199">
        <f>O224*H224</f>
        <v>0</v>
      </c>
      <c r="Q224" s="199">
        <v>8.4999999999999995E-4</v>
      </c>
      <c r="R224" s="199">
        <f>Q224*H224</f>
        <v>1.6999999999999999E-3</v>
      </c>
      <c r="S224" s="199">
        <v>0</v>
      </c>
      <c r="T224" s="200">
        <f>S224*H224</f>
        <v>0</v>
      </c>
      <c r="AR224" s="99" t="s">
        <v>113</v>
      </c>
      <c r="AT224" s="99" t="s">
        <v>177</v>
      </c>
      <c r="AU224" s="99" t="s">
        <v>81</v>
      </c>
      <c r="AY224" s="99" t="s">
        <v>175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99" t="s">
        <v>77</v>
      </c>
      <c r="BK224" s="201">
        <f>ROUND(I224*H224,2)</f>
        <v>0</v>
      </c>
      <c r="BL224" s="99" t="s">
        <v>113</v>
      </c>
      <c r="BM224" s="99" t="s">
        <v>392</v>
      </c>
    </row>
    <row r="225" spans="2:65" s="109" customFormat="1" ht="25.5" customHeight="1">
      <c r="B225" s="110"/>
      <c r="C225" s="191" t="s">
        <v>393</v>
      </c>
      <c r="D225" s="191" t="s">
        <v>177</v>
      </c>
      <c r="E225" s="192" t="s">
        <v>394</v>
      </c>
      <c r="F225" s="193" t="s">
        <v>395</v>
      </c>
      <c r="G225" s="194" t="s">
        <v>199</v>
      </c>
      <c r="H225" s="195">
        <v>2.11</v>
      </c>
      <c r="I225" s="9"/>
      <c r="J225" s="196">
        <f>ROUND(I225*H225,2)</f>
        <v>0</v>
      </c>
      <c r="K225" s="193" t="s">
        <v>200</v>
      </c>
      <c r="L225" s="110"/>
      <c r="M225" s="197" t="s">
        <v>5</v>
      </c>
      <c r="N225" s="198" t="s">
        <v>44</v>
      </c>
      <c r="O225" s="111"/>
      <c r="P225" s="199">
        <f>O225*H225</f>
        <v>0</v>
      </c>
      <c r="Q225" s="199">
        <v>4.0000000000000003E-5</v>
      </c>
      <c r="R225" s="199">
        <f>Q225*H225</f>
        <v>8.4400000000000005E-5</v>
      </c>
      <c r="S225" s="199">
        <v>0</v>
      </c>
      <c r="T225" s="200">
        <f>S225*H225</f>
        <v>0</v>
      </c>
      <c r="AR225" s="99" t="s">
        <v>113</v>
      </c>
      <c r="AT225" s="99" t="s">
        <v>177</v>
      </c>
      <c r="AU225" s="99" t="s">
        <v>81</v>
      </c>
      <c r="AY225" s="99" t="s">
        <v>175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99" t="s">
        <v>77</v>
      </c>
      <c r="BK225" s="201">
        <f>ROUND(I225*H225,2)</f>
        <v>0</v>
      </c>
      <c r="BL225" s="99" t="s">
        <v>113</v>
      </c>
      <c r="BM225" s="99" t="s">
        <v>396</v>
      </c>
    </row>
    <row r="226" spans="2:65" s="207" customFormat="1">
      <c r="B226" s="206"/>
      <c r="D226" s="202" t="s">
        <v>185</v>
      </c>
      <c r="E226" s="208" t="s">
        <v>5</v>
      </c>
      <c r="F226" s="209" t="s">
        <v>397</v>
      </c>
      <c r="H226" s="208" t="s">
        <v>5</v>
      </c>
      <c r="I226" s="10"/>
      <c r="L226" s="206"/>
      <c r="M226" s="210"/>
      <c r="N226" s="211"/>
      <c r="O226" s="211"/>
      <c r="P226" s="211"/>
      <c r="Q226" s="211"/>
      <c r="R226" s="211"/>
      <c r="S226" s="211"/>
      <c r="T226" s="212"/>
      <c r="AT226" s="208" t="s">
        <v>185</v>
      </c>
      <c r="AU226" s="208" t="s">
        <v>81</v>
      </c>
      <c r="AV226" s="207" t="s">
        <v>77</v>
      </c>
      <c r="AW226" s="207" t="s">
        <v>36</v>
      </c>
      <c r="AX226" s="207" t="s">
        <v>73</v>
      </c>
      <c r="AY226" s="208" t="s">
        <v>175</v>
      </c>
    </row>
    <row r="227" spans="2:65" s="207" customFormat="1">
      <c r="B227" s="206"/>
      <c r="D227" s="202" t="s">
        <v>185</v>
      </c>
      <c r="E227" s="208" t="s">
        <v>5</v>
      </c>
      <c r="F227" s="209" t="s">
        <v>398</v>
      </c>
      <c r="H227" s="208" t="s">
        <v>5</v>
      </c>
      <c r="I227" s="10"/>
      <c r="L227" s="206"/>
      <c r="M227" s="210"/>
      <c r="N227" s="211"/>
      <c r="O227" s="211"/>
      <c r="P227" s="211"/>
      <c r="Q227" s="211"/>
      <c r="R227" s="211"/>
      <c r="S227" s="211"/>
      <c r="T227" s="212"/>
      <c r="AT227" s="208" t="s">
        <v>185</v>
      </c>
      <c r="AU227" s="208" t="s">
        <v>81</v>
      </c>
      <c r="AV227" s="207" t="s">
        <v>77</v>
      </c>
      <c r="AW227" s="207" t="s">
        <v>36</v>
      </c>
      <c r="AX227" s="207" t="s">
        <v>73</v>
      </c>
      <c r="AY227" s="208" t="s">
        <v>175</v>
      </c>
    </row>
    <row r="228" spans="2:65" s="214" customFormat="1">
      <c r="B228" s="213"/>
      <c r="D228" s="202" t="s">
        <v>185</v>
      </c>
      <c r="E228" s="215" t="s">
        <v>5</v>
      </c>
      <c r="F228" s="216" t="s">
        <v>399</v>
      </c>
      <c r="H228" s="217">
        <v>2.11</v>
      </c>
      <c r="I228" s="11"/>
      <c r="L228" s="213"/>
      <c r="M228" s="218"/>
      <c r="N228" s="219"/>
      <c r="O228" s="219"/>
      <c r="P228" s="219"/>
      <c r="Q228" s="219"/>
      <c r="R228" s="219"/>
      <c r="S228" s="219"/>
      <c r="T228" s="220"/>
      <c r="AT228" s="215" t="s">
        <v>185</v>
      </c>
      <c r="AU228" s="215" t="s">
        <v>81</v>
      </c>
      <c r="AV228" s="214" t="s">
        <v>81</v>
      </c>
      <c r="AW228" s="214" t="s">
        <v>36</v>
      </c>
      <c r="AX228" s="214" t="s">
        <v>77</v>
      </c>
      <c r="AY228" s="215" t="s">
        <v>175</v>
      </c>
    </row>
    <row r="229" spans="2:65" s="109" customFormat="1" ht="16.5" customHeight="1">
      <c r="B229" s="110"/>
      <c r="C229" s="229" t="s">
        <v>400</v>
      </c>
      <c r="D229" s="229" t="s">
        <v>287</v>
      </c>
      <c r="E229" s="230" t="s">
        <v>401</v>
      </c>
      <c r="F229" s="231" t="s">
        <v>402</v>
      </c>
      <c r="G229" s="232" t="s">
        <v>199</v>
      </c>
      <c r="H229" s="233">
        <v>2.11</v>
      </c>
      <c r="I229" s="13"/>
      <c r="J229" s="234">
        <f>ROUND(I229*H229,2)</f>
        <v>0</v>
      </c>
      <c r="K229" s="231" t="s">
        <v>200</v>
      </c>
      <c r="L229" s="235"/>
      <c r="M229" s="236" t="s">
        <v>5</v>
      </c>
      <c r="N229" s="237" t="s">
        <v>44</v>
      </c>
      <c r="O229" s="111"/>
      <c r="P229" s="199">
        <f>O229*H229</f>
        <v>0</v>
      </c>
      <c r="Q229" s="199">
        <v>3.6999999999999998E-2</v>
      </c>
      <c r="R229" s="199">
        <f>Q229*H229</f>
        <v>7.8069999999999987E-2</v>
      </c>
      <c r="S229" s="199">
        <v>0</v>
      </c>
      <c r="T229" s="200">
        <f>S229*H229</f>
        <v>0</v>
      </c>
      <c r="AR229" s="99" t="s">
        <v>225</v>
      </c>
      <c r="AT229" s="99" t="s">
        <v>287</v>
      </c>
      <c r="AU229" s="99" t="s">
        <v>81</v>
      </c>
      <c r="AY229" s="99" t="s">
        <v>175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99" t="s">
        <v>77</v>
      </c>
      <c r="BK229" s="201">
        <f>ROUND(I229*H229,2)</f>
        <v>0</v>
      </c>
      <c r="BL229" s="99" t="s">
        <v>113</v>
      </c>
      <c r="BM229" s="99" t="s">
        <v>403</v>
      </c>
    </row>
    <row r="230" spans="2:65" s="109" customFormat="1" ht="25.5" customHeight="1">
      <c r="B230" s="110"/>
      <c r="C230" s="191" t="s">
        <v>404</v>
      </c>
      <c r="D230" s="191" t="s">
        <v>177</v>
      </c>
      <c r="E230" s="192" t="s">
        <v>405</v>
      </c>
      <c r="F230" s="193" t="s">
        <v>406</v>
      </c>
      <c r="G230" s="194" t="s">
        <v>199</v>
      </c>
      <c r="H230" s="195">
        <v>38.200000000000003</v>
      </c>
      <c r="I230" s="9"/>
      <c r="J230" s="196">
        <f>ROUND(I230*H230,2)</f>
        <v>0</v>
      </c>
      <c r="K230" s="193" t="s">
        <v>200</v>
      </c>
      <c r="L230" s="110"/>
      <c r="M230" s="197" t="s">
        <v>5</v>
      </c>
      <c r="N230" s="198" t="s">
        <v>44</v>
      </c>
      <c r="O230" s="111"/>
      <c r="P230" s="199">
        <f>O230*H230</f>
        <v>0</v>
      </c>
      <c r="Q230" s="199">
        <v>8.0000000000000007E-5</v>
      </c>
      <c r="R230" s="199">
        <f>Q230*H230</f>
        <v>3.0560000000000006E-3</v>
      </c>
      <c r="S230" s="199">
        <v>0</v>
      </c>
      <c r="T230" s="200">
        <f>S230*H230</f>
        <v>0</v>
      </c>
      <c r="AR230" s="99" t="s">
        <v>113</v>
      </c>
      <c r="AT230" s="99" t="s">
        <v>177</v>
      </c>
      <c r="AU230" s="99" t="s">
        <v>81</v>
      </c>
      <c r="AY230" s="99" t="s">
        <v>175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99" t="s">
        <v>77</v>
      </c>
      <c r="BK230" s="201">
        <f>ROUND(I230*H230,2)</f>
        <v>0</v>
      </c>
      <c r="BL230" s="99" t="s">
        <v>113</v>
      </c>
      <c r="BM230" s="99" t="s">
        <v>407</v>
      </c>
    </row>
    <row r="231" spans="2:65" s="207" customFormat="1">
      <c r="B231" s="206"/>
      <c r="D231" s="202" t="s">
        <v>185</v>
      </c>
      <c r="E231" s="208" t="s">
        <v>5</v>
      </c>
      <c r="F231" s="209" t="s">
        <v>408</v>
      </c>
      <c r="H231" s="208" t="s">
        <v>5</v>
      </c>
      <c r="I231" s="10"/>
      <c r="L231" s="206"/>
      <c r="M231" s="210"/>
      <c r="N231" s="211"/>
      <c r="O231" s="211"/>
      <c r="P231" s="211"/>
      <c r="Q231" s="211"/>
      <c r="R231" s="211"/>
      <c r="S231" s="211"/>
      <c r="T231" s="212"/>
      <c r="AT231" s="208" t="s">
        <v>185</v>
      </c>
      <c r="AU231" s="208" t="s">
        <v>81</v>
      </c>
      <c r="AV231" s="207" t="s">
        <v>77</v>
      </c>
      <c r="AW231" s="207" t="s">
        <v>36</v>
      </c>
      <c r="AX231" s="207" t="s">
        <v>73</v>
      </c>
      <c r="AY231" s="208" t="s">
        <v>175</v>
      </c>
    </row>
    <row r="232" spans="2:65" s="214" customFormat="1">
      <c r="B232" s="213"/>
      <c r="D232" s="202" t="s">
        <v>185</v>
      </c>
      <c r="E232" s="215" t="s">
        <v>5</v>
      </c>
      <c r="F232" s="216" t="s">
        <v>409</v>
      </c>
      <c r="H232" s="217">
        <v>39.200000000000003</v>
      </c>
      <c r="I232" s="11"/>
      <c r="L232" s="213"/>
      <c r="M232" s="218"/>
      <c r="N232" s="219"/>
      <c r="O232" s="219"/>
      <c r="P232" s="219"/>
      <c r="Q232" s="219"/>
      <c r="R232" s="219"/>
      <c r="S232" s="219"/>
      <c r="T232" s="220"/>
      <c r="AT232" s="215" t="s">
        <v>185</v>
      </c>
      <c r="AU232" s="215" t="s">
        <v>81</v>
      </c>
      <c r="AV232" s="214" t="s">
        <v>81</v>
      </c>
      <c r="AW232" s="214" t="s">
        <v>36</v>
      </c>
      <c r="AX232" s="214" t="s">
        <v>73</v>
      </c>
      <c r="AY232" s="215" t="s">
        <v>175</v>
      </c>
    </row>
    <row r="233" spans="2:65" s="214" customFormat="1">
      <c r="B233" s="213"/>
      <c r="D233" s="202" t="s">
        <v>185</v>
      </c>
      <c r="E233" s="215" t="s">
        <v>5</v>
      </c>
      <c r="F233" s="216" t="s">
        <v>410</v>
      </c>
      <c r="H233" s="217">
        <v>-1</v>
      </c>
      <c r="I233" s="11"/>
      <c r="L233" s="213"/>
      <c r="M233" s="218"/>
      <c r="N233" s="219"/>
      <c r="O233" s="219"/>
      <c r="P233" s="219"/>
      <c r="Q233" s="219"/>
      <c r="R233" s="219"/>
      <c r="S233" s="219"/>
      <c r="T233" s="220"/>
      <c r="AT233" s="215" t="s">
        <v>185</v>
      </c>
      <c r="AU233" s="215" t="s">
        <v>81</v>
      </c>
      <c r="AV233" s="214" t="s">
        <v>81</v>
      </c>
      <c r="AW233" s="214" t="s">
        <v>36</v>
      </c>
      <c r="AX233" s="214" t="s">
        <v>73</v>
      </c>
      <c r="AY233" s="215" t="s">
        <v>175</v>
      </c>
    </row>
    <row r="234" spans="2:65" s="222" customFormat="1">
      <c r="B234" s="221"/>
      <c r="D234" s="202" t="s">
        <v>185</v>
      </c>
      <c r="E234" s="223" t="s">
        <v>5</v>
      </c>
      <c r="F234" s="224" t="s">
        <v>196</v>
      </c>
      <c r="H234" s="225">
        <v>38.200000000000003</v>
      </c>
      <c r="I234" s="12"/>
      <c r="L234" s="221"/>
      <c r="M234" s="226"/>
      <c r="N234" s="227"/>
      <c r="O234" s="227"/>
      <c r="P234" s="227"/>
      <c r="Q234" s="227"/>
      <c r="R234" s="227"/>
      <c r="S234" s="227"/>
      <c r="T234" s="228"/>
      <c r="AT234" s="223" t="s">
        <v>185</v>
      </c>
      <c r="AU234" s="223" t="s">
        <v>81</v>
      </c>
      <c r="AV234" s="222" t="s">
        <v>113</v>
      </c>
      <c r="AW234" s="222" t="s">
        <v>36</v>
      </c>
      <c r="AX234" s="222" t="s">
        <v>77</v>
      </c>
      <c r="AY234" s="223" t="s">
        <v>175</v>
      </c>
    </row>
    <row r="235" spans="2:65" s="109" customFormat="1" ht="16.5" customHeight="1">
      <c r="B235" s="110"/>
      <c r="C235" s="229" t="s">
        <v>411</v>
      </c>
      <c r="D235" s="229" t="s">
        <v>287</v>
      </c>
      <c r="E235" s="230" t="s">
        <v>412</v>
      </c>
      <c r="F235" s="231" t="s">
        <v>413</v>
      </c>
      <c r="G235" s="232" t="s">
        <v>199</v>
      </c>
      <c r="H235" s="233">
        <v>38</v>
      </c>
      <c r="I235" s="13"/>
      <c r="J235" s="234">
        <f>ROUND(I235*H235,2)</f>
        <v>0</v>
      </c>
      <c r="K235" s="231" t="s">
        <v>5</v>
      </c>
      <c r="L235" s="235"/>
      <c r="M235" s="236" t="s">
        <v>5</v>
      </c>
      <c r="N235" s="237" t="s">
        <v>44</v>
      </c>
      <c r="O235" s="111"/>
      <c r="P235" s="199">
        <f>O235*H235</f>
        <v>0</v>
      </c>
      <c r="Q235" s="199">
        <v>7.1999999999999995E-2</v>
      </c>
      <c r="R235" s="199">
        <f>Q235*H235</f>
        <v>2.7359999999999998</v>
      </c>
      <c r="S235" s="199">
        <v>0</v>
      </c>
      <c r="T235" s="200">
        <f>S235*H235</f>
        <v>0</v>
      </c>
      <c r="AR235" s="99" t="s">
        <v>225</v>
      </c>
      <c r="AT235" s="99" t="s">
        <v>287</v>
      </c>
      <c r="AU235" s="99" t="s">
        <v>81</v>
      </c>
      <c r="AY235" s="99" t="s">
        <v>175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99" t="s">
        <v>77</v>
      </c>
      <c r="BK235" s="201">
        <f>ROUND(I235*H235,2)</f>
        <v>0</v>
      </c>
      <c r="BL235" s="99" t="s">
        <v>113</v>
      </c>
      <c r="BM235" s="99" t="s">
        <v>414</v>
      </c>
    </row>
    <row r="236" spans="2:65" s="214" customFormat="1">
      <c r="B236" s="213"/>
      <c r="D236" s="202" t="s">
        <v>185</v>
      </c>
      <c r="E236" s="215" t="s">
        <v>5</v>
      </c>
      <c r="F236" s="216" t="s">
        <v>415</v>
      </c>
      <c r="H236" s="217">
        <v>38</v>
      </c>
      <c r="I236" s="11"/>
      <c r="L236" s="213"/>
      <c r="M236" s="218"/>
      <c r="N236" s="219"/>
      <c r="O236" s="219"/>
      <c r="P236" s="219"/>
      <c r="Q236" s="219"/>
      <c r="R236" s="219"/>
      <c r="S236" s="219"/>
      <c r="T236" s="220"/>
      <c r="AT236" s="215" t="s">
        <v>185</v>
      </c>
      <c r="AU236" s="215" t="s">
        <v>81</v>
      </c>
      <c r="AV236" s="214" t="s">
        <v>81</v>
      </c>
      <c r="AW236" s="214" t="s">
        <v>36</v>
      </c>
      <c r="AX236" s="214" t="s">
        <v>77</v>
      </c>
      <c r="AY236" s="215" t="s">
        <v>175</v>
      </c>
    </row>
    <row r="237" spans="2:65" s="109" customFormat="1" ht="25.5" customHeight="1">
      <c r="B237" s="110"/>
      <c r="C237" s="229" t="s">
        <v>416</v>
      </c>
      <c r="D237" s="229" t="s">
        <v>287</v>
      </c>
      <c r="E237" s="230" t="s">
        <v>417</v>
      </c>
      <c r="F237" s="231" t="s">
        <v>418</v>
      </c>
      <c r="G237" s="232" t="s">
        <v>199</v>
      </c>
      <c r="H237" s="233">
        <v>0.6</v>
      </c>
      <c r="I237" s="13"/>
      <c r="J237" s="234">
        <f>ROUND(I237*H237,2)</f>
        <v>0</v>
      </c>
      <c r="K237" s="231" t="s">
        <v>200</v>
      </c>
      <c r="L237" s="235"/>
      <c r="M237" s="236" t="s">
        <v>5</v>
      </c>
      <c r="N237" s="237" t="s">
        <v>44</v>
      </c>
      <c r="O237" s="111"/>
      <c r="P237" s="199">
        <f>O237*H237</f>
        <v>0</v>
      </c>
      <c r="Q237" s="199">
        <v>7.5020000000000003E-2</v>
      </c>
      <c r="R237" s="199">
        <f>Q237*H237</f>
        <v>4.5012000000000003E-2</v>
      </c>
      <c r="S237" s="199">
        <v>0</v>
      </c>
      <c r="T237" s="200">
        <f>S237*H237</f>
        <v>0</v>
      </c>
      <c r="AR237" s="99" t="s">
        <v>225</v>
      </c>
      <c r="AT237" s="99" t="s">
        <v>287</v>
      </c>
      <c r="AU237" s="99" t="s">
        <v>81</v>
      </c>
      <c r="AY237" s="99" t="s">
        <v>175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99" t="s">
        <v>77</v>
      </c>
      <c r="BK237" s="201">
        <f>ROUND(I237*H237,2)</f>
        <v>0</v>
      </c>
      <c r="BL237" s="99" t="s">
        <v>113</v>
      </c>
      <c r="BM237" s="99" t="s">
        <v>419</v>
      </c>
    </row>
    <row r="238" spans="2:65" s="214" customFormat="1">
      <c r="B238" s="213"/>
      <c r="D238" s="202" t="s">
        <v>185</v>
      </c>
      <c r="E238" s="215" t="s">
        <v>5</v>
      </c>
      <c r="F238" s="216" t="s">
        <v>420</v>
      </c>
      <c r="H238" s="217">
        <v>0.6</v>
      </c>
      <c r="I238" s="11"/>
      <c r="L238" s="213"/>
      <c r="M238" s="218"/>
      <c r="N238" s="219"/>
      <c r="O238" s="219"/>
      <c r="P238" s="219"/>
      <c r="Q238" s="219"/>
      <c r="R238" s="219"/>
      <c r="S238" s="219"/>
      <c r="T238" s="220"/>
      <c r="AT238" s="215" t="s">
        <v>185</v>
      </c>
      <c r="AU238" s="215" t="s">
        <v>81</v>
      </c>
      <c r="AV238" s="214" t="s">
        <v>81</v>
      </c>
      <c r="AW238" s="214" t="s">
        <v>36</v>
      </c>
      <c r="AX238" s="214" t="s">
        <v>77</v>
      </c>
      <c r="AY238" s="215" t="s">
        <v>175</v>
      </c>
    </row>
    <row r="239" spans="2:65" s="109" customFormat="1" ht="16.5" customHeight="1">
      <c r="B239" s="110"/>
      <c r="C239" s="229" t="s">
        <v>421</v>
      </c>
      <c r="D239" s="229" t="s">
        <v>287</v>
      </c>
      <c r="E239" s="230" t="s">
        <v>422</v>
      </c>
      <c r="F239" s="231" t="s">
        <v>423</v>
      </c>
      <c r="G239" s="232" t="s">
        <v>199</v>
      </c>
      <c r="H239" s="233">
        <v>0.6</v>
      </c>
      <c r="I239" s="13"/>
      <c r="J239" s="234">
        <f>ROUND(I239*H239,2)</f>
        <v>0</v>
      </c>
      <c r="K239" s="231" t="s">
        <v>200</v>
      </c>
      <c r="L239" s="235"/>
      <c r="M239" s="236" t="s">
        <v>5</v>
      </c>
      <c r="N239" s="237" t="s">
        <v>44</v>
      </c>
      <c r="O239" s="111"/>
      <c r="P239" s="199">
        <f>O239*H239</f>
        <v>0</v>
      </c>
      <c r="Q239" s="199">
        <v>9.3350000000000002E-2</v>
      </c>
      <c r="R239" s="199">
        <f>Q239*H239</f>
        <v>5.6009999999999997E-2</v>
      </c>
      <c r="S239" s="199">
        <v>0</v>
      </c>
      <c r="T239" s="200">
        <f>S239*H239</f>
        <v>0</v>
      </c>
      <c r="AR239" s="99" t="s">
        <v>225</v>
      </c>
      <c r="AT239" s="99" t="s">
        <v>287</v>
      </c>
      <c r="AU239" s="99" t="s">
        <v>81</v>
      </c>
      <c r="AY239" s="99" t="s">
        <v>175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99" t="s">
        <v>77</v>
      </c>
      <c r="BK239" s="201">
        <f>ROUND(I239*H239,2)</f>
        <v>0</v>
      </c>
      <c r="BL239" s="99" t="s">
        <v>113</v>
      </c>
      <c r="BM239" s="99" t="s">
        <v>424</v>
      </c>
    </row>
    <row r="240" spans="2:65" s="214" customFormat="1">
      <c r="B240" s="213"/>
      <c r="D240" s="202" t="s">
        <v>185</v>
      </c>
      <c r="E240" s="215" t="s">
        <v>5</v>
      </c>
      <c r="F240" s="216" t="s">
        <v>420</v>
      </c>
      <c r="H240" s="217">
        <v>0.6</v>
      </c>
      <c r="I240" s="11"/>
      <c r="L240" s="213"/>
      <c r="M240" s="218"/>
      <c r="N240" s="219"/>
      <c r="O240" s="219"/>
      <c r="P240" s="219"/>
      <c r="Q240" s="219"/>
      <c r="R240" s="219"/>
      <c r="S240" s="219"/>
      <c r="T240" s="220"/>
      <c r="AT240" s="215" t="s">
        <v>185</v>
      </c>
      <c r="AU240" s="215" t="s">
        <v>81</v>
      </c>
      <c r="AV240" s="214" t="s">
        <v>81</v>
      </c>
      <c r="AW240" s="214" t="s">
        <v>36</v>
      </c>
      <c r="AX240" s="214" t="s">
        <v>77</v>
      </c>
      <c r="AY240" s="215" t="s">
        <v>175</v>
      </c>
    </row>
    <row r="241" spans="2:65" s="109" customFormat="1" ht="25.5" customHeight="1">
      <c r="B241" s="110"/>
      <c r="C241" s="191" t="s">
        <v>425</v>
      </c>
      <c r="D241" s="191" t="s">
        <v>177</v>
      </c>
      <c r="E241" s="192" t="s">
        <v>426</v>
      </c>
      <c r="F241" s="193" t="s">
        <v>427</v>
      </c>
      <c r="G241" s="194" t="s">
        <v>341</v>
      </c>
      <c r="H241" s="195">
        <v>9</v>
      </c>
      <c r="I241" s="9"/>
      <c r="J241" s="196">
        <f>ROUND(I241*H241,2)</f>
        <v>0</v>
      </c>
      <c r="K241" s="193" t="s">
        <v>200</v>
      </c>
      <c r="L241" s="110"/>
      <c r="M241" s="197" t="s">
        <v>5</v>
      </c>
      <c r="N241" s="198" t="s">
        <v>44</v>
      </c>
      <c r="O241" s="111"/>
      <c r="P241" s="199">
        <f>O241*H241</f>
        <v>0</v>
      </c>
      <c r="Q241" s="199">
        <v>6.9999999999999994E-5</v>
      </c>
      <c r="R241" s="199">
        <f>Q241*H241</f>
        <v>6.2999999999999992E-4</v>
      </c>
      <c r="S241" s="199">
        <v>0</v>
      </c>
      <c r="T241" s="200">
        <f>S241*H241</f>
        <v>0</v>
      </c>
      <c r="AR241" s="99" t="s">
        <v>113</v>
      </c>
      <c r="AT241" s="99" t="s">
        <v>177</v>
      </c>
      <c r="AU241" s="99" t="s">
        <v>81</v>
      </c>
      <c r="AY241" s="99" t="s">
        <v>175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99" t="s">
        <v>77</v>
      </c>
      <c r="BK241" s="201">
        <f>ROUND(I241*H241,2)</f>
        <v>0</v>
      </c>
      <c r="BL241" s="99" t="s">
        <v>113</v>
      </c>
      <c r="BM241" s="99" t="s">
        <v>428</v>
      </c>
    </row>
    <row r="242" spans="2:65" s="214" customFormat="1">
      <c r="B242" s="213"/>
      <c r="D242" s="202" t="s">
        <v>185</v>
      </c>
      <c r="E242" s="215" t="s">
        <v>5</v>
      </c>
      <c r="F242" s="216" t="s">
        <v>429</v>
      </c>
      <c r="H242" s="217">
        <v>9</v>
      </c>
      <c r="I242" s="11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5" t="s">
        <v>185</v>
      </c>
      <c r="AU242" s="215" t="s">
        <v>81</v>
      </c>
      <c r="AV242" s="214" t="s">
        <v>81</v>
      </c>
      <c r="AW242" s="214" t="s">
        <v>36</v>
      </c>
      <c r="AX242" s="214" t="s">
        <v>77</v>
      </c>
      <c r="AY242" s="215" t="s">
        <v>175</v>
      </c>
    </row>
    <row r="243" spans="2:65" s="109" customFormat="1" ht="16.5" customHeight="1">
      <c r="B243" s="110"/>
      <c r="C243" s="229" t="s">
        <v>430</v>
      </c>
      <c r="D243" s="229" t="s">
        <v>287</v>
      </c>
      <c r="E243" s="230" t="s">
        <v>431</v>
      </c>
      <c r="F243" s="231" t="s">
        <v>432</v>
      </c>
      <c r="G243" s="232" t="s">
        <v>341</v>
      </c>
      <c r="H243" s="233">
        <v>3</v>
      </c>
      <c r="I243" s="13"/>
      <c r="J243" s="234">
        <f>ROUND(I243*H243,2)</f>
        <v>0</v>
      </c>
      <c r="K243" s="231" t="s">
        <v>200</v>
      </c>
      <c r="L243" s="235"/>
      <c r="M243" s="236" t="s">
        <v>5</v>
      </c>
      <c r="N243" s="237" t="s">
        <v>44</v>
      </c>
      <c r="O243" s="111"/>
      <c r="P243" s="199">
        <f>O243*H243</f>
        <v>0</v>
      </c>
      <c r="Q243" s="199">
        <v>0.01</v>
      </c>
      <c r="R243" s="199">
        <f>Q243*H243</f>
        <v>0.03</v>
      </c>
      <c r="S243" s="199">
        <v>0</v>
      </c>
      <c r="T243" s="200">
        <f>S243*H243</f>
        <v>0</v>
      </c>
      <c r="AR243" s="99" t="s">
        <v>225</v>
      </c>
      <c r="AT243" s="99" t="s">
        <v>287</v>
      </c>
      <c r="AU243" s="99" t="s">
        <v>81</v>
      </c>
      <c r="AY243" s="99" t="s">
        <v>175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99" t="s">
        <v>77</v>
      </c>
      <c r="BK243" s="201">
        <f>ROUND(I243*H243,2)</f>
        <v>0</v>
      </c>
      <c r="BL243" s="99" t="s">
        <v>113</v>
      </c>
      <c r="BM243" s="99" t="s">
        <v>433</v>
      </c>
    </row>
    <row r="244" spans="2:65" s="109" customFormat="1" ht="16.5" customHeight="1">
      <c r="B244" s="110"/>
      <c r="C244" s="229" t="s">
        <v>434</v>
      </c>
      <c r="D244" s="229" t="s">
        <v>287</v>
      </c>
      <c r="E244" s="230" t="s">
        <v>435</v>
      </c>
      <c r="F244" s="231" t="s">
        <v>436</v>
      </c>
      <c r="G244" s="232" t="s">
        <v>341</v>
      </c>
      <c r="H244" s="233">
        <v>3</v>
      </c>
      <c r="I244" s="13"/>
      <c r="J244" s="234">
        <f>ROUND(I244*H244,2)</f>
        <v>0</v>
      </c>
      <c r="K244" s="231" t="s">
        <v>200</v>
      </c>
      <c r="L244" s="235"/>
      <c r="M244" s="236" t="s">
        <v>5</v>
      </c>
      <c r="N244" s="237" t="s">
        <v>44</v>
      </c>
      <c r="O244" s="111"/>
      <c r="P244" s="199">
        <f>O244*H244</f>
        <v>0</v>
      </c>
      <c r="Q244" s="199">
        <v>0.01</v>
      </c>
      <c r="R244" s="199">
        <f>Q244*H244</f>
        <v>0.03</v>
      </c>
      <c r="S244" s="199">
        <v>0</v>
      </c>
      <c r="T244" s="200">
        <f>S244*H244</f>
        <v>0</v>
      </c>
      <c r="AR244" s="99" t="s">
        <v>225</v>
      </c>
      <c r="AT244" s="99" t="s">
        <v>287</v>
      </c>
      <c r="AU244" s="99" t="s">
        <v>81</v>
      </c>
      <c r="AY244" s="99" t="s">
        <v>175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99" t="s">
        <v>77</v>
      </c>
      <c r="BK244" s="201">
        <f>ROUND(I244*H244,2)</f>
        <v>0</v>
      </c>
      <c r="BL244" s="99" t="s">
        <v>113</v>
      </c>
      <c r="BM244" s="99" t="s">
        <v>437</v>
      </c>
    </row>
    <row r="245" spans="2:65" s="109" customFormat="1" ht="16.5" customHeight="1">
      <c r="B245" s="110"/>
      <c r="C245" s="229" t="s">
        <v>438</v>
      </c>
      <c r="D245" s="229" t="s">
        <v>287</v>
      </c>
      <c r="E245" s="230" t="s">
        <v>439</v>
      </c>
      <c r="F245" s="231" t="s">
        <v>440</v>
      </c>
      <c r="G245" s="232" t="s">
        <v>341</v>
      </c>
      <c r="H245" s="233">
        <v>3</v>
      </c>
      <c r="I245" s="13"/>
      <c r="J245" s="234">
        <f>ROUND(I245*H245,2)</f>
        <v>0</v>
      </c>
      <c r="K245" s="231" t="s">
        <v>200</v>
      </c>
      <c r="L245" s="235"/>
      <c r="M245" s="236" t="s">
        <v>5</v>
      </c>
      <c r="N245" s="237" t="s">
        <v>44</v>
      </c>
      <c r="O245" s="111"/>
      <c r="P245" s="199">
        <f>O245*H245</f>
        <v>0</v>
      </c>
      <c r="Q245" s="199">
        <v>3.0000000000000001E-3</v>
      </c>
      <c r="R245" s="199">
        <f>Q245*H245</f>
        <v>9.0000000000000011E-3</v>
      </c>
      <c r="S245" s="199">
        <v>0</v>
      </c>
      <c r="T245" s="200">
        <f>S245*H245</f>
        <v>0</v>
      </c>
      <c r="AR245" s="99" t="s">
        <v>225</v>
      </c>
      <c r="AT245" s="99" t="s">
        <v>287</v>
      </c>
      <c r="AU245" s="99" t="s">
        <v>81</v>
      </c>
      <c r="AY245" s="99" t="s">
        <v>175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99" t="s">
        <v>77</v>
      </c>
      <c r="BK245" s="201">
        <f>ROUND(I245*H245,2)</f>
        <v>0</v>
      </c>
      <c r="BL245" s="99" t="s">
        <v>113</v>
      </c>
      <c r="BM245" s="99" t="s">
        <v>441</v>
      </c>
    </row>
    <row r="246" spans="2:65" s="109" customFormat="1" ht="25.5" customHeight="1">
      <c r="B246" s="110"/>
      <c r="C246" s="191" t="s">
        <v>442</v>
      </c>
      <c r="D246" s="191" t="s">
        <v>177</v>
      </c>
      <c r="E246" s="192" t="s">
        <v>443</v>
      </c>
      <c r="F246" s="193" t="s">
        <v>444</v>
      </c>
      <c r="G246" s="194" t="s">
        <v>341</v>
      </c>
      <c r="H246" s="195">
        <v>1</v>
      </c>
      <c r="I246" s="9"/>
      <c r="J246" s="196">
        <f>ROUND(I246*H246,2)</f>
        <v>0</v>
      </c>
      <c r="K246" s="193" t="s">
        <v>200</v>
      </c>
      <c r="L246" s="110"/>
      <c r="M246" s="197" t="s">
        <v>5</v>
      </c>
      <c r="N246" s="198" t="s">
        <v>44</v>
      </c>
      <c r="O246" s="111"/>
      <c r="P246" s="199">
        <f>O246*H246</f>
        <v>0</v>
      </c>
      <c r="Q246" s="199">
        <v>6.9999999999999994E-5</v>
      </c>
      <c r="R246" s="199">
        <f>Q246*H246</f>
        <v>6.9999999999999994E-5</v>
      </c>
      <c r="S246" s="199">
        <v>0</v>
      </c>
      <c r="T246" s="200">
        <f>S246*H246</f>
        <v>0</v>
      </c>
      <c r="AR246" s="99" t="s">
        <v>113</v>
      </c>
      <c r="AT246" s="99" t="s">
        <v>177</v>
      </c>
      <c r="AU246" s="99" t="s">
        <v>81</v>
      </c>
      <c r="AY246" s="99" t="s">
        <v>175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99" t="s">
        <v>77</v>
      </c>
      <c r="BK246" s="201">
        <f>ROUND(I246*H246,2)</f>
        <v>0</v>
      </c>
      <c r="BL246" s="99" t="s">
        <v>113</v>
      </c>
      <c r="BM246" s="99" t="s">
        <v>445</v>
      </c>
    </row>
    <row r="247" spans="2:65" s="207" customFormat="1">
      <c r="B247" s="206"/>
      <c r="D247" s="202" t="s">
        <v>185</v>
      </c>
      <c r="E247" s="208" t="s">
        <v>5</v>
      </c>
      <c r="F247" s="209" t="s">
        <v>397</v>
      </c>
      <c r="H247" s="208" t="s">
        <v>5</v>
      </c>
      <c r="I247" s="10"/>
      <c r="L247" s="206"/>
      <c r="M247" s="210"/>
      <c r="N247" s="211"/>
      <c r="O247" s="211"/>
      <c r="P247" s="211"/>
      <c r="Q247" s="211"/>
      <c r="R247" s="211"/>
      <c r="S247" s="211"/>
      <c r="T247" s="212"/>
      <c r="AT247" s="208" t="s">
        <v>185</v>
      </c>
      <c r="AU247" s="208" t="s">
        <v>81</v>
      </c>
      <c r="AV247" s="207" t="s">
        <v>77</v>
      </c>
      <c r="AW247" s="207" t="s">
        <v>36</v>
      </c>
      <c r="AX247" s="207" t="s">
        <v>73</v>
      </c>
      <c r="AY247" s="208" t="s">
        <v>175</v>
      </c>
    </row>
    <row r="248" spans="2:65" s="207" customFormat="1">
      <c r="B248" s="206"/>
      <c r="D248" s="202" t="s">
        <v>185</v>
      </c>
      <c r="E248" s="208" t="s">
        <v>5</v>
      </c>
      <c r="F248" s="209" t="s">
        <v>398</v>
      </c>
      <c r="H248" s="208" t="s">
        <v>5</v>
      </c>
      <c r="I248" s="10"/>
      <c r="L248" s="206"/>
      <c r="M248" s="210"/>
      <c r="N248" s="211"/>
      <c r="O248" s="211"/>
      <c r="P248" s="211"/>
      <c r="Q248" s="211"/>
      <c r="R248" s="211"/>
      <c r="S248" s="211"/>
      <c r="T248" s="212"/>
      <c r="AT248" s="208" t="s">
        <v>185</v>
      </c>
      <c r="AU248" s="208" t="s">
        <v>81</v>
      </c>
      <c r="AV248" s="207" t="s">
        <v>77</v>
      </c>
      <c r="AW248" s="207" t="s">
        <v>36</v>
      </c>
      <c r="AX248" s="207" t="s">
        <v>73</v>
      </c>
      <c r="AY248" s="208" t="s">
        <v>175</v>
      </c>
    </row>
    <row r="249" spans="2:65" s="214" customFormat="1">
      <c r="B249" s="213"/>
      <c r="D249" s="202" t="s">
        <v>185</v>
      </c>
      <c r="E249" s="215" t="s">
        <v>5</v>
      </c>
      <c r="F249" s="216" t="s">
        <v>77</v>
      </c>
      <c r="H249" s="217">
        <v>1</v>
      </c>
      <c r="I249" s="11"/>
      <c r="L249" s="213"/>
      <c r="M249" s="218"/>
      <c r="N249" s="219"/>
      <c r="O249" s="219"/>
      <c r="P249" s="219"/>
      <c r="Q249" s="219"/>
      <c r="R249" s="219"/>
      <c r="S249" s="219"/>
      <c r="T249" s="220"/>
      <c r="AT249" s="215" t="s">
        <v>185</v>
      </c>
      <c r="AU249" s="215" t="s">
        <v>81</v>
      </c>
      <c r="AV249" s="214" t="s">
        <v>81</v>
      </c>
      <c r="AW249" s="214" t="s">
        <v>36</v>
      </c>
      <c r="AX249" s="214" t="s">
        <v>77</v>
      </c>
      <c r="AY249" s="215" t="s">
        <v>175</v>
      </c>
    </row>
    <row r="250" spans="2:65" s="109" customFormat="1" ht="16.5" customHeight="1">
      <c r="B250" s="110"/>
      <c r="C250" s="229" t="s">
        <v>446</v>
      </c>
      <c r="D250" s="229" t="s">
        <v>287</v>
      </c>
      <c r="E250" s="230" t="s">
        <v>447</v>
      </c>
      <c r="F250" s="231" t="s">
        <v>448</v>
      </c>
      <c r="G250" s="232" t="s">
        <v>341</v>
      </c>
      <c r="H250" s="233">
        <v>1</v>
      </c>
      <c r="I250" s="13"/>
      <c r="J250" s="234">
        <f>ROUND(I250*H250,2)</f>
        <v>0</v>
      </c>
      <c r="K250" s="231" t="s">
        <v>200</v>
      </c>
      <c r="L250" s="235"/>
      <c r="M250" s="236" t="s">
        <v>5</v>
      </c>
      <c r="N250" s="237" t="s">
        <v>44</v>
      </c>
      <c r="O250" s="111"/>
      <c r="P250" s="199">
        <f>O250*H250</f>
        <v>0</v>
      </c>
      <c r="Q250" s="199">
        <v>2.1999999999999999E-2</v>
      </c>
      <c r="R250" s="199">
        <f>Q250*H250</f>
        <v>2.1999999999999999E-2</v>
      </c>
      <c r="S250" s="199">
        <v>0</v>
      </c>
      <c r="T250" s="200">
        <f>S250*H250</f>
        <v>0</v>
      </c>
      <c r="AR250" s="99" t="s">
        <v>225</v>
      </c>
      <c r="AT250" s="99" t="s">
        <v>287</v>
      </c>
      <c r="AU250" s="99" t="s">
        <v>81</v>
      </c>
      <c r="AY250" s="99" t="s">
        <v>175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99" t="s">
        <v>77</v>
      </c>
      <c r="BK250" s="201">
        <f>ROUND(I250*H250,2)</f>
        <v>0</v>
      </c>
      <c r="BL250" s="99" t="s">
        <v>113</v>
      </c>
      <c r="BM250" s="99" t="s">
        <v>449</v>
      </c>
    </row>
    <row r="251" spans="2:65" s="109" customFormat="1" ht="25.5" customHeight="1">
      <c r="B251" s="110"/>
      <c r="C251" s="191" t="s">
        <v>450</v>
      </c>
      <c r="D251" s="191" t="s">
        <v>177</v>
      </c>
      <c r="E251" s="192" t="s">
        <v>451</v>
      </c>
      <c r="F251" s="193" t="s">
        <v>452</v>
      </c>
      <c r="G251" s="194" t="s">
        <v>341</v>
      </c>
      <c r="H251" s="195">
        <v>4</v>
      </c>
      <c r="I251" s="9"/>
      <c r="J251" s="196">
        <f>ROUND(I251*H251,2)</f>
        <v>0</v>
      </c>
      <c r="K251" s="193" t="s">
        <v>200</v>
      </c>
      <c r="L251" s="110"/>
      <c r="M251" s="197" t="s">
        <v>5</v>
      </c>
      <c r="N251" s="198" t="s">
        <v>44</v>
      </c>
      <c r="O251" s="111"/>
      <c r="P251" s="199">
        <f>O251*H251</f>
        <v>0</v>
      </c>
      <c r="Q251" s="199">
        <v>1.6000000000000001E-4</v>
      </c>
      <c r="R251" s="199">
        <f>Q251*H251</f>
        <v>6.4000000000000005E-4</v>
      </c>
      <c r="S251" s="199">
        <v>0</v>
      </c>
      <c r="T251" s="200">
        <f>S251*H251</f>
        <v>0</v>
      </c>
      <c r="AR251" s="99" t="s">
        <v>113</v>
      </c>
      <c r="AT251" s="99" t="s">
        <v>177</v>
      </c>
      <c r="AU251" s="99" t="s">
        <v>81</v>
      </c>
      <c r="AY251" s="99" t="s">
        <v>175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99" t="s">
        <v>77</v>
      </c>
      <c r="BK251" s="201">
        <f>ROUND(I251*H251,2)</f>
        <v>0</v>
      </c>
      <c r="BL251" s="99" t="s">
        <v>113</v>
      </c>
      <c r="BM251" s="99" t="s">
        <v>453</v>
      </c>
    </row>
    <row r="252" spans="2:65" s="207" customFormat="1">
      <c r="B252" s="206"/>
      <c r="D252" s="202" t="s">
        <v>185</v>
      </c>
      <c r="E252" s="208" t="s">
        <v>5</v>
      </c>
      <c r="F252" s="209" t="s">
        <v>454</v>
      </c>
      <c r="H252" s="208" t="s">
        <v>5</v>
      </c>
      <c r="I252" s="10"/>
      <c r="L252" s="206"/>
      <c r="M252" s="210"/>
      <c r="N252" s="211"/>
      <c r="O252" s="211"/>
      <c r="P252" s="211"/>
      <c r="Q252" s="211"/>
      <c r="R252" s="211"/>
      <c r="S252" s="211"/>
      <c r="T252" s="212"/>
      <c r="AT252" s="208" t="s">
        <v>185</v>
      </c>
      <c r="AU252" s="208" t="s">
        <v>81</v>
      </c>
      <c r="AV252" s="207" t="s">
        <v>77</v>
      </c>
      <c r="AW252" s="207" t="s">
        <v>36</v>
      </c>
      <c r="AX252" s="207" t="s">
        <v>73</v>
      </c>
      <c r="AY252" s="208" t="s">
        <v>175</v>
      </c>
    </row>
    <row r="253" spans="2:65" s="214" customFormat="1">
      <c r="B253" s="213"/>
      <c r="D253" s="202" t="s">
        <v>185</v>
      </c>
      <c r="E253" s="215" t="s">
        <v>5</v>
      </c>
      <c r="F253" s="216" t="s">
        <v>98</v>
      </c>
      <c r="H253" s="217">
        <v>3</v>
      </c>
      <c r="I253" s="11"/>
      <c r="L253" s="213"/>
      <c r="M253" s="218"/>
      <c r="N253" s="219"/>
      <c r="O253" s="219"/>
      <c r="P253" s="219"/>
      <c r="Q253" s="219"/>
      <c r="R253" s="219"/>
      <c r="S253" s="219"/>
      <c r="T253" s="220"/>
      <c r="AT253" s="215" t="s">
        <v>185</v>
      </c>
      <c r="AU253" s="215" t="s">
        <v>81</v>
      </c>
      <c r="AV253" s="214" t="s">
        <v>81</v>
      </c>
      <c r="AW253" s="214" t="s">
        <v>36</v>
      </c>
      <c r="AX253" s="214" t="s">
        <v>73</v>
      </c>
      <c r="AY253" s="215" t="s">
        <v>175</v>
      </c>
    </row>
    <row r="254" spans="2:65" s="207" customFormat="1">
      <c r="B254" s="206"/>
      <c r="D254" s="202" t="s">
        <v>185</v>
      </c>
      <c r="E254" s="208" t="s">
        <v>5</v>
      </c>
      <c r="F254" s="209" t="s">
        <v>397</v>
      </c>
      <c r="H254" s="208" t="s">
        <v>5</v>
      </c>
      <c r="I254" s="10"/>
      <c r="L254" s="206"/>
      <c r="M254" s="210"/>
      <c r="N254" s="211"/>
      <c r="O254" s="211"/>
      <c r="P254" s="211"/>
      <c r="Q254" s="211"/>
      <c r="R254" s="211"/>
      <c r="S254" s="211"/>
      <c r="T254" s="212"/>
      <c r="AT254" s="208" t="s">
        <v>185</v>
      </c>
      <c r="AU254" s="208" t="s">
        <v>81</v>
      </c>
      <c r="AV254" s="207" t="s">
        <v>77</v>
      </c>
      <c r="AW254" s="207" t="s">
        <v>36</v>
      </c>
      <c r="AX254" s="207" t="s">
        <v>73</v>
      </c>
      <c r="AY254" s="208" t="s">
        <v>175</v>
      </c>
    </row>
    <row r="255" spans="2:65" s="214" customFormat="1">
      <c r="B255" s="213"/>
      <c r="D255" s="202" t="s">
        <v>185</v>
      </c>
      <c r="E255" s="215" t="s">
        <v>5</v>
      </c>
      <c r="F255" s="216" t="s">
        <v>77</v>
      </c>
      <c r="H255" s="217">
        <v>1</v>
      </c>
      <c r="I255" s="11"/>
      <c r="L255" s="213"/>
      <c r="M255" s="218"/>
      <c r="N255" s="219"/>
      <c r="O255" s="219"/>
      <c r="P255" s="219"/>
      <c r="Q255" s="219"/>
      <c r="R255" s="219"/>
      <c r="S255" s="219"/>
      <c r="T255" s="220"/>
      <c r="AT255" s="215" t="s">
        <v>185</v>
      </c>
      <c r="AU255" s="215" t="s">
        <v>81</v>
      </c>
      <c r="AV255" s="214" t="s">
        <v>81</v>
      </c>
      <c r="AW255" s="214" t="s">
        <v>36</v>
      </c>
      <c r="AX255" s="214" t="s">
        <v>73</v>
      </c>
      <c r="AY255" s="215" t="s">
        <v>175</v>
      </c>
    </row>
    <row r="256" spans="2:65" s="222" customFormat="1">
      <c r="B256" s="221"/>
      <c r="D256" s="202" t="s">
        <v>185</v>
      </c>
      <c r="E256" s="223" t="s">
        <v>5</v>
      </c>
      <c r="F256" s="224" t="s">
        <v>196</v>
      </c>
      <c r="H256" s="225">
        <v>4</v>
      </c>
      <c r="I256" s="12"/>
      <c r="L256" s="221"/>
      <c r="M256" s="226"/>
      <c r="N256" s="227"/>
      <c r="O256" s="227"/>
      <c r="P256" s="227"/>
      <c r="Q256" s="227"/>
      <c r="R256" s="227"/>
      <c r="S256" s="227"/>
      <c r="T256" s="228"/>
      <c r="AT256" s="223" t="s">
        <v>185</v>
      </c>
      <c r="AU256" s="223" t="s">
        <v>81</v>
      </c>
      <c r="AV256" s="222" t="s">
        <v>113</v>
      </c>
      <c r="AW256" s="222" t="s">
        <v>36</v>
      </c>
      <c r="AX256" s="222" t="s">
        <v>77</v>
      </c>
      <c r="AY256" s="223" t="s">
        <v>175</v>
      </c>
    </row>
    <row r="257" spans="2:65" s="109" customFormat="1" ht="25.5" customHeight="1">
      <c r="B257" s="110"/>
      <c r="C257" s="229" t="s">
        <v>455</v>
      </c>
      <c r="D257" s="229" t="s">
        <v>287</v>
      </c>
      <c r="E257" s="230" t="s">
        <v>456</v>
      </c>
      <c r="F257" s="231" t="s">
        <v>457</v>
      </c>
      <c r="G257" s="232" t="s">
        <v>341</v>
      </c>
      <c r="H257" s="233">
        <v>3</v>
      </c>
      <c r="I257" s="13"/>
      <c r="J257" s="234">
        <f>ROUND(I257*H257,2)</f>
        <v>0</v>
      </c>
      <c r="K257" s="231" t="s">
        <v>200</v>
      </c>
      <c r="L257" s="235"/>
      <c r="M257" s="236" t="s">
        <v>5</v>
      </c>
      <c r="N257" s="237" t="s">
        <v>44</v>
      </c>
      <c r="O257" s="111"/>
      <c r="P257" s="199">
        <f>O257*H257</f>
        <v>0</v>
      </c>
      <c r="Q257" s="199">
        <v>7.2999999999999995E-2</v>
      </c>
      <c r="R257" s="199">
        <f>Q257*H257</f>
        <v>0.21899999999999997</v>
      </c>
      <c r="S257" s="199">
        <v>0</v>
      </c>
      <c r="T257" s="200">
        <f>S257*H257</f>
        <v>0</v>
      </c>
      <c r="AR257" s="99" t="s">
        <v>225</v>
      </c>
      <c r="AT257" s="99" t="s">
        <v>287</v>
      </c>
      <c r="AU257" s="99" t="s">
        <v>81</v>
      </c>
      <c r="AY257" s="99" t="s">
        <v>175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99" t="s">
        <v>77</v>
      </c>
      <c r="BK257" s="201">
        <f>ROUND(I257*H257,2)</f>
        <v>0</v>
      </c>
      <c r="BL257" s="99" t="s">
        <v>113</v>
      </c>
      <c r="BM257" s="99" t="s">
        <v>458</v>
      </c>
    </row>
    <row r="258" spans="2:65" s="109" customFormat="1" ht="25.5" customHeight="1">
      <c r="B258" s="110"/>
      <c r="C258" s="229" t="s">
        <v>459</v>
      </c>
      <c r="D258" s="229" t="s">
        <v>287</v>
      </c>
      <c r="E258" s="230" t="s">
        <v>460</v>
      </c>
      <c r="F258" s="231" t="s">
        <v>461</v>
      </c>
      <c r="G258" s="232" t="s">
        <v>341</v>
      </c>
      <c r="H258" s="233">
        <v>1</v>
      </c>
      <c r="I258" s="13"/>
      <c r="J258" s="234">
        <f>ROUND(I258*H258,2)</f>
        <v>0</v>
      </c>
      <c r="K258" s="231" t="s">
        <v>200</v>
      </c>
      <c r="L258" s="235"/>
      <c r="M258" s="236" t="s">
        <v>5</v>
      </c>
      <c r="N258" s="237" t="s">
        <v>44</v>
      </c>
      <c r="O258" s="111"/>
      <c r="P258" s="199">
        <f>O258*H258</f>
        <v>0</v>
      </c>
      <c r="Q258" s="199">
        <v>8.5999999999999993E-2</v>
      </c>
      <c r="R258" s="199">
        <f>Q258*H258</f>
        <v>8.5999999999999993E-2</v>
      </c>
      <c r="S258" s="199">
        <v>0</v>
      </c>
      <c r="T258" s="200">
        <f>S258*H258</f>
        <v>0</v>
      </c>
      <c r="AR258" s="99" t="s">
        <v>225</v>
      </c>
      <c r="AT258" s="99" t="s">
        <v>287</v>
      </c>
      <c r="AU258" s="99" t="s">
        <v>81</v>
      </c>
      <c r="AY258" s="99" t="s">
        <v>175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99" t="s">
        <v>77</v>
      </c>
      <c r="BK258" s="201">
        <f>ROUND(I258*H258,2)</f>
        <v>0</v>
      </c>
      <c r="BL258" s="99" t="s">
        <v>113</v>
      </c>
      <c r="BM258" s="99" t="s">
        <v>462</v>
      </c>
    </row>
    <row r="259" spans="2:65" s="109" customFormat="1" ht="16.5" customHeight="1">
      <c r="B259" s="110"/>
      <c r="C259" s="191" t="s">
        <v>463</v>
      </c>
      <c r="D259" s="191" t="s">
        <v>177</v>
      </c>
      <c r="E259" s="192" t="s">
        <v>464</v>
      </c>
      <c r="F259" s="193" t="s">
        <v>465</v>
      </c>
      <c r="G259" s="194" t="s">
        <v>466</v>
      </c>
      <c r="H259" s="195">
        <v>1</v>
      </c>
      <c r="I259" s="9"/>
      <c r="J259" s="196">
        <f>ROUND(I259*H259,2)</f>
        <v>0</v>
      </c>
      <c r="K259" s="193" t="s">
        <v>200</v>
      </c>
      <c r="L259" s="110"/>
      <c r="M259" s="197" t="s">
        <v>5</v>
      </c>
      <c r="N259" s="198" t="s">
        <v>44</v>
      </c>
      <c r="O259" s="111"/>
      <c r="P259" s="199">
        <f>O259*H259</f>
        <v>0</v>
      </c>
      <c r="Q259" s="199">
        <v>3.1E-4</v>
      </c>
      <c r="R259" s="199">
        <f>Q259*H259</f>
        <v>3.1E-4</v>
      </c>
      <c r="S259" s="199">
        <v>0</v>
      </c>
      <c r="T259" s="200">
        <f>S259*H259</f>
        <v>0</v>
      </c>
      <c r="AR259" s="99" t="s">
        <v>113</v>
      </c>
      <c r="AT259" s="99" t="s">
        <v>177</v>
      </c>
      <c r="AU259" s="99" t="s">
        <v>81</v>
      </c>
      <c r="AY259" s="99" t="s">
        <v>175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99" t="s">
        <v>77</v>
      </c>
      <c r="BK259" s="201">
        <f>ROUND(I259*H259,2)</f>
        <v>0</v>
      </c>
      <c r="BL259" s="99" t="s">
        <v>113</v>
      </c>
      <c r="BM259" s="99" t="s">
        <v>467</v>
      </c>
    </row>
    <row r="260" spans="2:65" s="207" customFormat="1">
      <c r="B260" s="206"/>
      <c r="D260" s="202" t="s">
        <v>185</v>
      </c>
      <c r="E260" s="208" t="s">
        <v>5</v>
      </c>
      <c r="F260" s="209" t="s">
        <v>454</v>
      </c>
      <c r="H260" s="208" t="s">
        <v>5</v>
      </c>
      <c r="I260" s="10"/>
      <c r="L260" s="206"/>
      <c r="M260" s="210"/>
      <c r="N260" s="211"/>
      <c r="O260" s="211"/>
      <c r="P260" s="211"/>
      <c r="Q260" s="211"/>
      <c r="R260" s="211"/>
      <c r="S260" s="211"/>
      <c r="T260" s="212"/>
      <c r="AT260" s="208" t="s">
        <v>185</v>
      </c>
      <c r="AU260" s="208" t="s">
        <v>81</v>
      </c>
      <c r="AV260" s="207" t="s">
        <v>77</v>
      </c>
      <c r="AW260" s="207" t="s">
        <v>36</v>
      </c>
      <c r="AX260" s="207" t="s">
        <v>73</v>
      </c>
      <c r="AY260" s="208" t="s">
        <v>175</v>
      </c>
    </row>
    <row r="261" spans="2:65" s="214" customFormat="1">
      <c r="B261" s="213"/>
      <c r="D261" s="202" t="s">
        <v>185</v>
      </c>
      <c r="E261" s="215" t="s">
        <v>5</v>
      </c>
      <c r="F261" s="216" t="s">
        <v>77</v>
      </c>
      <c r="H261" s="217">
        <v>1</v>
      </c>
      <c r="I261" s="11"/>
      <c r="L261" s="213"/>
      <c r="M261" s="218"/>
      <c r="N261" s="219"/>
      <c r="O261" s="219"/>
      <c r="P261" s="219"/>
      <c r="Q261" s="219"/>
      <c r="R261" s="219"/>
      <c r="S261" s="219"/>
      <c r="T261" s="220"/>
      <c r="AT261" s="215" t="s">
        <v>185</v>
      </c>
      <c r="AU261" s="215" t="s">
        <v>81</v>
      </c>
      <c r="AV261" s="214" t="s">
        <v>81</v>
      </c>
      <c r="AW261" s="214" t="s">
        <v>36</v>
      </c>
      <c r="AX261" s="214" t="s">
        <v>77</v>
      </c>
      <c r="AY261" s="215" t="s">
        <v>175</v>
      </c>
    </row>
    <row r="262" spans="2:65" s="109" customFormat="1" ht="16.5" customHeight="1">
      <c r="B262" s="110"/>
      <c r="C262" s="191" t="s">
        <v>468</v>
      </c>
      <c r="D262" s="191" t="s">
        <v>177</v>
      </c>
      <c r="E262" s="192" t="s">
        <v>469</v>
      </c>
      <c r="F262" s="193" t="s">
        <v>470</v>
      </c>
      <c r="G262" s="194" t="s">
        <v>341</v>
      </c>
      <c r="H262" s="195">
        <v>1</v>
      </c>
      <c r="I262" s="9"/>
      <c r="J262" s="196">
        <f>ROUND(I262*H262,2)</f>
        <v>0</v>
      </c>
      <c r="K262" s="193" t="s">
        <v>181</v>
      </c>
      <c r="L262" s="110"/>
      <c r="M262" s="197" t="s">
        <v>5</v>
      </c>
      <c r="N262" s="198" t="s">
        <v>44</v>
      </c>
      <c r="O262" s="111"/>
      <c r="P262" s="199">
        <f>O262*H262</f>
        <v>0</v>
      </c>
      <c r="Q262" s="199">
        <v>9.1800000000000007E-3</v>
      </c>
      <c r="R262" s="199">
        <f>Q262*H262</f>
        <v>9.1800000000000007E-3</v>
      </c>
      <c r="S262" s="199">
        <v>0</v>
      </c>
      <c r="T262" s="200">
        <f>S262*H262</f>
        <v>0</v>
      </c>
      <c r="AR262" s="99" t="s">
        <v>113</v>
      </c>
      <c r="AT262" s="99" t="s">
        <v>177</v>
      </c>
      <c r="AU262" s="99" t="s">
        <v>81</v>
      </c>
      <c r="AY262" s="99" t="s">
        <v>175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99" t="s">
        <v>77</v>
      </c>
      <c r="BK262" s="201">
        <f>ROUND(I262*H262,2)</f>
        <v>0</v>
      </c>
      <c r="BL262" s="99" t="s">
        <v>113</v>
      </c>
      <c r="BM262" s="99" t="s">
        <v>471</v>
      </c>
    </row>
    <row r="263" spans="2:65" s="207" customFormat="1">
      <c r="B263" s="206"/>
      <c r="D263" s="202" t="s">
        <v>185</v>
      </c>
      <c r="E263" s="208" t="s">
        <v>5</v>
      </c>
      <c r="F263" s="209" t="s">
        <v>343</v>
      </c>
      <c r="H263" s="208" t="s">
        <v>5</v>
      </c>
      <c r="I263" s="10"/>
      <c r="L263" s="206"/>
      <c r="M263" s="210"/>
      <c r="N263" s="211"/>
      <c r="O263" s="211"/>
      <c r="P263" s="211"/>
      <c r="Q263" s="211"/>
      <c r="R263" s="211"/>
      <c r="S263" s="211"/>
      <c r="T263" s="212"/>
      <c r="AT263" s="208" t="s">
        <v>185</v>
      </c>
      <c r="AU263" s="208" t="s">
        <v>81</v>
      </c>
      <c r="AV263" s="207" t="s">
        <v>77</v>
      </c>
      <c r="AW263" s="207" t="s">
        <v>36</v>
      </c>
      <c r="AX263" s="207" t="s">
        <v>73</v>
      </c>
      <c r="AY263" s="208" t="s">
        <v>175</v>
      </c>
    </row>
    <row r="264" spans="2:65" s="214" customFormat="1">
      <c r="B264" s="213"/>
      <c r="D264" s="202" t="s">
        <v>185</v>
      </c>
      <c r="E264" s="215" t="s">
        <v>5</v>
      </c>
      <c r="F264" s="216" t="s">
        <v>77</v>
      </c>
      <c r="H264" s="217">
        <v>1</v>
      </c>
      <c r="I264" s="11"/>
      <c r="L264" s="213"/>
      <c r="M264" s="218"/>
      <c r="N264" s="219"/>
      <c r="O264" s="219"/>
      <c r="P264" s="219"/>
      <c r="Q264" s="219"/>
      <c r="R264" s="219"/>
      <c r="S264" s="219"/>
      <c r="T264" s="220"/>
      <c r="AT264" s="215" t="s">
        <v>185</v>
      </c>
      <c r="AU264" s="215" t="s">
        <v>81</v>
      </c>
      <c r="AV264" s="214" t="s">
        <v>81</v>
      </c>
      <c r="AW264" s="214" t="s">
        <v>36</v>
      </c>
      <c r="AX264" s="214" t="s">
        <v>77</v>
      </c>
      <c r="AY264" s="215" t="s">
        <v>175</v>
      </c>
    </row>
    <row r="265" spans="2:65" s="109" customFormat="1" ht="16.5" customHeight="1">
      <c r="B265" s="110"/>
      <c r="C265" s="229" t="s">
        <v>472</v>
      </c>
      <c r="D265" s="229" t="s">
        <v>287</v>
      </c>
      <c r="E265" s="230" t="s">
        <v>473</v>
      </c>
      <c r="F265" s="231" t="s">
        <v>474</v>
      </c>
      <c r="G265" s="232" t="s">
        <v>341</v>
      </c>
      <c r="H265" s="233">
        <v>1</v>
      </c>
      <c r="I265" s="13"/>
      <c r="J265" s="234">
        <f>ROUND(I265*H265,2)</f>
        <v>0</v>
      </c>
      <c r="K265" s="231" t="s">
        <v>181</v>
      </c>
      <c r="L265" s="235"/>
      <c r="M265" s="236" t="s">
        <v>5</v>
      </c>
      <c r="N265" s="237" t="s">
        <v>44</v>
      </c>
      <c r="O265" s="111"/>
      <c r="P265" s="199">
        <f>O265*H265</f>
        <v>0</v>
      </c>
      <c r="Q265" s="199">
        <v>1.0129999999999999</v>
      </c>
      <c r="R265" s="199">
        <f>Q265*H265</f>
        <v>1.0129999999999999</v>
      </c>
      <c r="S265" s="199">
        <v>0</v>
      </c>
      <c r="T265" s="200">
        <f>S265*H265</f>
        <v>0</v>
      </c>
      <c r="AR265" s="99" t="s">
        <v>225</v>
      </c>
      <c r="AT265" s="99" t="s">
        <v>287</v>
      </c>
      <c r="AU265" s="99" t="s">
        <v>81</v>
      </c>
      <c r="AY265" s="99" t="s">
        <v>175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99" t="s">
        <v>77</v>
      </c>
      <c r="BK265" s="201">
        <f>ROUND(I265*H265,2)</f>
        <v>0</v>
      </c>
      <c r="BL265" s="99" t="s">
        <v>113</v>
      </c>
      <c r="BM265" s="99" t="s">
        <v>475</v>
      </c>
    </row>
    <row r="266" spans="2:65" s="109" customFormat="1" ht="16.5" customHeight="1">
      <c r="B266" s="110"/>
      <c r="C266" s="191" t="s">
        <v>476</v>
      </c>
      <c r="D266" s="191" t="s">
        <v>177</v>
      </c>
      <c r="E266" s="192" t="s">
        <v>477</v>
      </c>
      <c r="F266" s="193" t="s">
        <v>478</v>
      </c>
      <c r="G266" s="194" t="s">
        <v>341</v>
      </c>
      <c r="H266" s="195">
        <v>1</v>
      </c>
      <c r="I266" s="9"/>
      <c r="J266" s="196">
        <f>ROUND(I266*H266,2)</f>
        <v>0</v>
      </c>
      <c r="K266" s="193" t="s">
        <v>181</v>
      </c>
      <c r="L266" s="110"/>
      <c r="M266" s="197" t="s">
        <v>5</v>
      </c>
      <c r="N266" s="198" t="s">
        <v>44</v>
      </c>
      <c r="O266" s="111"/>
      <c r="P266" s="199">
        <f>O266*H266</f>
        <v>0</v>
      </c>
      <c r="Q266" s="199">
        <v>1.1469999999999999E-2</v>
      </c>
      <c r="R266" s="199">
        <f>Q266*H266</f>
        <v>1.1469999999999999E-2</v>
      </c>
      <c r="S266" s="199">
        <v>0</v>
      </c>
      <c r="T266" s="200">
        <f>S266*H266</f>
        <v>0</v>
      </c>
      <c r="AR266" s="99" t="s">
        <v>113</v>
      </c>
      <c r="AT266" s="99" t="s">
        <v>177</v>
      </c>
      <c r="AU266" s="99" t="s">
        <v>81</v>
      </c>
      <c r="AY266" s="99" t="s">
        <v>175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99" t="s">
        <v>77</v>
      </c>
      <c r="BK266" s="201">
        <f>ROUND(I266*H266,2)</f>
        <v>0</v>
      </c>
      <c r="BL266" s="99" t="s">
        <v>113</v>
      </c>
      <c r="BM266" s="99" t="s">
        <v>479</v>
      </c>
    </row>
    <row r="267" spans="2:65" s="207" customFormat="1">
      <c r="B267" s="206"/>
      <c r="D267" s="202" t="s">
        <v>185</v>
      </c>
      <c r="E267" s="208" t="s">
        <v>5</v>
      </c>
      <c r="F267" s="209" t="s">
        <v>343</v>
      </c>
      <c r="H267" s="208" t="s">
        <v>5</v>
      </c>
      <c r="I267" s="10"/>
      <c r="L267" s="206"/>
      <c r="M267" s="210"/>
      <c r="N267" s="211"/>
      <c r="O267" s="211"/>
      <c r="P267" s="211"/>
      <c r="Q267" s="211"/>
      <c r="R267" s="211"/>
      <c r="S267" s="211"/>
      <c r="T267" s="212"/>
      <c r="AT267" s="208" t="s">
        <v>185</v>
      </c>
      <c r="AU267" s="208" t="s">
        <v>81</v>
      </c>
      <c r="AV267" s="207" t="s">
        <v>77</v>
      </c>
      <c r="AW267" s="207" t="s">
        <v>36</v>
      </c>
      <c r="AX267" s="207" t="s">
        <v>73</v>
      </c>
      <c r="AY267" s="208" t="s">
        <v>175</v>
      </c>
    </row>
    <row r="268" spans="2:65" s="214" customFormat="1">
      <c r="B268" s="213"/>
      <c r="D268" s="202" t="s">
        <v>185</v>
      </c>
      <c r="E268" s="215" t="s">
        <v>5</v>
      </c>
      <c r="F268" s="216" t="s">
        <v>77</v>
      </c>
      <c r="H268" s="217">
        <v>1</v>
      </c>
      <c r="I268" s="11"/>
      <c r="L268" s="213"/>
      <c r="M268" s="218"/>
      <c r="N268" s="219"/>
      <c r="O268" s="219"/>
      <c r="P268" s="219"/>
      <c r="Q268" s="219"/>
      <c r="R268" s="219"/>
      <c r="S268" s="219"/>
      <c r="T268" s="220"/>
      <c r="AT268" s="215" t="s">
        <v>185</v>
      </c>
      <c r="AU268" s="215" t="s">
        <v>81</v>
      </c>
      <c r="AV268" s="214" t="s">
        <v>81</v>
      </c>
      <c r="AW268" s="214" t="s">
        <v>36</v>
      </c>
      <c r="AX268" s="214" t="s">
        <v>77</v>
      </c>
      <c r="AY268" s="215" t="s">
        <v>175</v>
      </c>
    </row>
    <row r="269" spans="2:65" s="109" customFormat="1" ht="16.5" customHeight="1">
      <c r="B269" s="110"/>
      <c r="C269" s="229" t="s">
        <v>480</v>
      </c>
      <c r="D269" s="229" t="s">
        <v>287</v>
      </c>
      <c r="E269" s="230" t="s">
        <v>481</v>
      </c>
      <c r="F269" s="231" t="s">
        <v>482</v>
      </c>
      <c r="G269" s="232" t="s">
        <v>341</v>
      </c>
      <c r="H269" s="233">
        <v>1</v>
      </c>
      <c r="I269" s="13"/>
      <c r="J269" s="234">
        <f>ROUND(I269*H269,2)</f>
        <v>0</v>
      </c>
      <c r="K269" s="231" t="s">
        <v>181</v>
      </c>
      <c r="L269" s="235"/>
      <c r="M269" s="236" t="s">
        <v>5</v>
      </c>
      <c r="N269" s="237" t="s">
        <v>44</v>
      </c>
      <c r="O269" s="111"/>
      <c r="P269" s="199">
        <f>O269*H269</f>
        <v>0</v>
      </c>
      <c r="Q269" s="199">
        <v>0.58499999999999996</v>
      </c>
      <c r="R269" s="199">
        <f>Q269*H269</f>
        <v>0.58499999999999996</v>
      </c>
      <c r="S269" s="199">
        <v>0</v>
      </c>
      <c r="T269" s="200">
        <f>S269*H269</f>
        <v>0</v>
      </c>
      <c r="AR269" s="99" t="s">
        <v>225</v>
      </c>
      <c r="AT269" s="99" t="s">
        <v>287</v>
      </c>
      <c r="AU269" s="99" t="s">
        <v>81</v>
      </c>
      <c r="AY269" s="99" t="s">
        <v>175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99" t="s">
        <v>77</v>
      </c>
      <c r="BK269" s="201">
        <f>ROUND(I269*H269,2)</f>
        <v>0</v>
      </c>
      <c r="BL269" s="99" t="s">
        <v>113</v>
      </c>
      <c r="BM269" s="99" t="s">
        <v>483</v>
      </c>
    </row>
    <row r="270" spans="2:65" s="109" customFormat="1" ht="16.5" customHeight="1">
      <c r="B270" s="110"/>
      <c r="C270" s="191" t="s">
        <v>484</v>
      </c>
      <c r="D270" s="191" t="s">
        <v>177</v>
      </c>
      <c r="E270" s="192" t="s">
        <v>485</v>
      </c>
      <c r="F270" s="193" t="s">
        <v>486</v>
      </c>
      <c r="G270" s="194" t="s">
        <v>341</v>
      </c>
      <c r="H270" s="195">
        <v>1</v>
      </c>
      <c r="I270" s="9"/>
      <c r="J270" s="196">
        <f>ROUND(I270*H270,2)</f>
        <v>0</v>
      </c>
      <c r="K270" s="193" t="s">
        <v>181</v>
      </c>
      <c r="L270" s="110"/>
      <c r="M270" s="197" t="s">
        <v>5</v>
      </c>
      <c r="N270" s="198" t="s">
        <v>44</v>
      </c>
      <c r="O270" s="111"/>
      <c r="P270" s="199">
        <f>O270*H270</f>
        <v>0</v>
      </c>
      <c r="Q270" s="199">
        <v>2.7529999999999999E-2</v>
      </c>
      <c r="R270" s="199">
        <f>Q270*H270</f>
        <v>2.7529999999999999E-2</v>
      </c>
      <c r="S270" s="199">
        <v>0</v>
      </c>
      <c r="T270" s="200">
        <f>S270*H270</f>
        <v>0</v>
      </c>
      <c r="AR270" s="99" t="s">
        <v>113</v>
      </c>
      <c r="AT270" s="99" t="s">
        <v>177</v>
      </c>
      <c r="AU270" s="99" t="s">
        <v>81</v>
      </c>
      <c r="AY270" s="99" t="s">
        <v>175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99" t="s">
        <v>77</v>
      </c>
      <c r="BK270" s="201">
        <f>ROUND(I270*H270,2)</f>
        <v>0</v>
      </c>
      <c r="BL270" s="99" t="s">
        <v>113</v>
      </c>
      <c r="BM270" s="99" t="s">
        <v>487</v>
      </c>
    </row>
    <row r="271" spans="2:65" s="207" customFormat="1">
      <c r="B271" s="206"/>
      <c r="D271" s="202" t="s">
        <v>185</v>
      </c>
      <c r="E271" s="208" t="s">
        <v>5</v>
      </c>
      <c r="F271" s="209" t="s">
        <v>343</v>
      </c>
      <c r="H271" s="208" t="s">
        <v>5</v>
      </c>
      <c r="I271" s="10"/>
      <c r="L271" s="206"/>
      <c r="M271" s="210"/>
      <c r="N271" s="211"/>
      <c r="O271" s="211"/>
      <c r="P271" s="211"/>
      <c r="Q271" s="211"/>
      <c r="R271" s="211"/>
      <c r="S271" s="211"/>
      <c r="T271" s="212"/>
      <c r="AT271" s="208" t="s">
        <v>185</v>
      </c>
      <c r="AU271" s="208" t="s">
        <v>81</v>
      </c>
      <c r="AV271" s="207" t="s">
        <v>77</v>
      </c>
      <c r="AW271" s="207" t="s">
        <v>36</v>
      </c>
      <c r="AX271" s="207" t="s">
        <v>73</v>
      </c>
      <c r="AY271" s="208" t="s">
        <v>175</v>
      </c>
    </row>
    <row r="272" spans="2:65" s="214" customFormat="1">
      <c r="B272" s="213"/>
      <c r="D272" s="202" t="s">
        <v>185</v>
      </c>
      <c r="E272" s="215" t="s">
        <v>5</v>
      </c>
      <c r="F272" s="216" t="s">
        <v>77</v>
      </c>
      <c r="H272" s="217">
        <v>1</v>
      </c>
      <c r="I272" s="11"/>
      <c r="L272" s="213"/>
      <c r="M272" s="218"/>
      <c r="N272" s="219"/>
      <c r="O272" s="219"/>
      <c r="P272" s="219"/>
      <c r="Q272" s="219"/>
      <c r="R272" s="219"/>
      <c r="S272" s="219"/>
      <c r="T272" s="220"/>
      <c r="AT272" s="215" t="s">
        <v>185</v>
      </c>
      <c r="AU272" s="215" t="s">
        <v>81</v>
      </c>
      <c r="AV272" s="214" t="s">
        <v>81</v>
      </c>
      <c r="AW272" s="214" t="s">
        <v>36</v>
      </c>
      <c r="AX272" s="214" t="s">
        <v>77</v>
      </c>
      <c r="AY272" s="215" t="s">
        <v>175</v>
      </c>
    </row>
    <row r="273" spans="2:65" s="109" customFormat="1" ht="16.5" customHeight="1">
      <c r="B273" s="110"/>
      <c r="C273" s="229" t="s">
        <v>488</v>
      </c>
      <c r="D273" s="229" t="s">
        <v>287</v>
      </c>
      <c r="E273" s="230" t="s">
        <v>489</v>
      </c>
      <c r="F273" s="231" t="s">
        <v>490</v>
      </c>
      <c r="G273" s="232" t="s">
        <v>341</v>
      </c>
      <c r="H273" s="233">
        <v>1</v>
      </c>
      <c r="I273" s="13"/>
      <c r="J273" s="234">
        <f>ROUND(I273*H273,2)</f>
        <v>0</v>
      </c>
      <c r="K273" s="231" t="s">
        <v>5</v>
      </c>
      <c r="L273" s="235"/>
      <c r="M273" s="236" t="s">
        <v>5</v>
      </c>
      <c r="N273" s="237" t="s">
        <v>44</v>
      </c>
      <c r="O273" s="111"/>
      <c r="P273" s="199">
        <f>O273*H273</f>
        <v>0</v>
      </c>
      <c r="Q273" s="199">
        <v>2.1</v>
      </c>
      <c r="R273" s="199">
        <f>Q273*H273</f>
        <v>2.1</v>
      </c>
      <c r="S273" s="199">
        <v>0</v>
      </c>
      <c r="T273" s="200">
        <f>S273*H273</f>
        <v>0</v>
      </c>
      <c r="AR273" s="99" t="s">
        <v>225</v>
      </c>
      <c r="AT273" s="99" t="s">
        <v>287</v>
      </c>
      <c r="AU273" s="99" t="s">
        <v>81</v>
      </c>
      <c r="AY273" s="99" t="s">
        <v>175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99" t="s">
        <v>77</v>
      </c>
      <c r="BK273" s="201">
        <f>ROUND(I273*H273,2)</f>
        <v>0</v>
      </c>
      <c r="BL273" s="99" t="s">
        <v>113</v>
      </c>
      <c r="BM273" s="99" t="s">
        <v>491</v>
      </c>
    </row>
    <row r="274" spans="2:65" s="109" customFormat="1" ht="16.5" customHeight="1">
      <c r="B274" s="110"/>
      <c r="C274" s="229" t="s">
        <v>492</v>
      </c>
      <c r="D274" s="229" t="s">
        <v>287</v>
      </c>
      <c r="E274" s="230" t="s">
        <v>493</v>
      </c>
      <c r="F274" s="231" t="s">
        <v>494</v>
      </c>
      <c r="G274" s="232" t="s">
        <v>341</v>
      </c>
      <c r="H274" s="233">
        <v>2</v>
      </c>
      <c r="I274" s="13"/>
      <c r="J274" s="234">
        <f>ROUND(I274*H274,2)</f>
        <v>0</v>
      </c>
      <c r="K274" s="231" t="s">
        <v>181</v>
      </c>
      <c r="L274" s="235"/>
      <c r="M274" s="236" t="s">
        <v>5</v>
      </c>
      <c r="N274" s="237" t="s">
        <v>44</v>
      </c>
      <c r="O274" s="111"/>
      <c r="P274" s="199">
        <f>O274*H274</f>
        <v>0</v>
      </c>
      <c r="Q274" s="199">
        <v>2E-3</v>
      </c>
      <c r="R274" s="199">
        <f>Q274*H274</f>
        <v>4.0000000000000001E-3</v>
      </c>
      <c r="S274" s="199">
        <v>0</v>
      </c>
      <c r="T274" s="200">
        <f>S274*H274</f>
        <v>0</v>
      </c>
      <c r="AR274" s="99" t="s">
        <v>225</v>
      </c>
      <c r="AT274" s="99" t="s">
        <v>287</v>
      </c>
      <c r="AU274" s="99" t="s">
        <v>81</v>
      </c>
      <c r="AY274" s="99" t="s">
        <v>175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99" t="s">
        <v>77</v>
      </c>
      <c r="BK274" s="201">
        <f>ROUND(I274*H274,2)</f>
        <v>0</v>
      </c>
      <c r="BL274" s="99" t="s">
        <v>113</v>
      </c>
      <c r="BM274" s="99" t="s">
        <v>495</v>
      </c>
    </row>
    <row r="275" spans="2:65" s="109" customFormat="1" ht="25.5" customHeight="1">
      <c r="B275" s="110"/>
      <c r="C275" s="191" t="s">
        <v>496</v>
      </c>
      <c r="D275" s="191" t="s">
        <v>177</v>
      </c>
      <c r="E275" s="192" t="s">
        <v>497</v>
      </c>
      <c r="F275" s="193" t="s">
        <v>498</v>
      </c>
      <c r="G275" s="194" t="s">
        <v>341</v>
      </c>
      <c r="H275" s="195">
        <v>2</v>
      </c>
      <c r="I275" s="9"/>
      <c r="J275" s="196">
        <f>ROUND(I275*H275,2)</f>
        <v>0</v>
      </c>
      <c r="K275" s="193" t="s">
        <v>200</v>
      </c>
      <c r="L275" s="110"/>
      <c r="M275" s="197" t="s">
        <v>5</v>
      </c>
      <c r="N275" s="198" t="s">
        <v>44</v>
      </c>
      <c r="O275" s="111"/>
      <c r="P275" s="199">
        <f>O275*H275</f>
        <v>0</v>
      </c>
      <c r="Q275" s="199">
        <v>0</v>
      </c>
      <c r="R275" s="199">
        <f>Q275*H275</f>
        <v>0</v>
      </c>
      <c r="S275" s="199">
        <v>0.1</v>
      </c>
      <c r="T275" s="200">
        <f>S275*H275</f>
        <v>0.2</v>
      </c>
      <c r="AR275" s="99" t="s">
        <v>113</v>
      </c>
      <c r="AT275" s="99" t="s">
        <v>177</v>
      </c>
      <c r="AU275" s="99" t="s">
        <v>81</v>
      </c>
      <c r="AY275" s="99" t="s">
        <v>175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99" t="s">
        <v>77</v>
      </c>
      <c r="BK275" s="201">
        <f>ROUND(I275*H275,2)</f>
        <v>0</v>
      </c>
      <c r="BL275" s="99" t="s">
        <v>113</v>
      </c>
      <c r="BM275" s="99" t="s">
        <v>499</v>
      </c>
    </row>
    <row r="276" spans="2:65" s="109" customFormat="1" ht="25.5" customHeight="1">
      <c r="B276" s="110"/>
      <c r="C276" s="191" t="s">
        <v>500</v>
      </c>
      <c r="D276" s="191" t="s">
        <v>177</v>
      </c>
      <c r="E276" s="192" t="s">
        <v>501</v>
      </c>
      <c r="F276" s="193" t="s">
        <v>2676</v>
      </c>
      <c r="G276" s="194" t="s">
        <v>341</v>
      </c>
      <c r="H276" s="195">
        <v>1</v>
      </c>
      <c r="I276" s="9"/>
      <c r="J276" s="196">
        <f>ROUND(I276*H276,2)</f>
        <v>0</v>
      </c>
      <c r="K276" s="193" t="s">
        <v>5</v>
      </c>
      <c r="L276" s="110"/>
      <c r="M276" s="197" t="s">
        <v>5</v>
      </c>
      <c r="N276" s="198" t="s">
        <v>44</v>
      </c>
      <c r="O276" s="111"/>
      <c r="P276" s="199">
        <f>O276*H276</f>
        <v>0</v>
      </c>
      <c r="Q276" s="199">
        <v>0.217338</v>
      </c>
      <c r="R276" s="199">
        <f>Q276*H276</f>
        <v>0.217338</v>
      </c>
      <c r="S276" s="199">
        <v>0</v>
      </c>
      <c r="T276" s="200">
        <f>S276*H276</f>
        <v>0</v>
      </c>
      <c r="AR276" s="99" t="s">
        <v>113</v>
      </c>
      <c r="AT276" s="99" t="s">
        <v>177</v>
      </c>
      <c r="AU276" s="99" t="s">
        <v>81</v>
      </c>
      <c r="AY276" s="99" t="s">
        <v>175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99" t="s">
        <v>77</v>
      </c>
      <c r="BK276" s="201">
        <f>ROUND(I276*H276,2)</f>
        <v>0</v>
      </c>
      <c r="BL276" s="99" t="s">
        <v>113</v>
      </c>
      <c r="BM276" s="99" t="s">
        <v>503</v>
      </c>
    </row>
    <row r="277" spans="2:65" s="207" customFormat="1">
      <c r="B277" s="206"/>
      <c r="D277" s="202" t="s">
        <v>185</v>
      </c>
      <c r="E277" s="208" t="s">
        <v>5</v>
      </c>
      <c r="F277" s="209" t="s">
        <v>343</v>
      </c>
      <c r="H277" s="208" t="s">
        <v>5</v>
      </c>
      <c r="I277" s="10"/>
      <c r="L277" s="206"/>
      <c r="M277" s="210"/>
      <c r="N277" s="211"/>
      <c r="O277" s="211"/>
      <c r="P277" s="211"/>
      <c r="Q277" s="211"/>
      <c r="R277" s="211"/>
      <c r="S277" s="211"/>
      <c r="T277" s="212"/>
      <c r="AT277" s="208" t="s">
        <v>185</v>
      </c>
      <c r="AU277" s="208" t="s">
        <v>81</v>
      </c>
      <c r="AV277" s="207" t="s">
        <v>77</v>
      </c>
      <c r="AW277" s="207" t="s">
        <v>36</v>
      </c>
      <c r="AX277" s="207" t="s">
        <v>73</v>
      </c>
      <c r="AY277" s="208" t="s">
        <v>175</v>
      </c>
    </row>
    <row r="278" spans="2:65" s="214" customFormat="1">
      <c r="B278" s="213"/>
      <c r="D278" s="202" t="s">
        <v>185</v>
      </c>
      <c r="E278" s="215" t="s">
        <v>5</v>
      </c>
      <c r="F278" s="216" t="s">
        <v>77</v>
      </c>
      <c r="H278" s="217">
        <v>1</v>
      </c>
      <c r="I278" s="11"/>
      <c r="L278" s="213"/>
      <c r="M278" s="218"/>
      <c r="N278" s="219"/>
      <c r="O278" s="219"/>
      <c r="P278" s="219"/>
      <c r="Q278" s="219"/>
      <c r="R278" s="219"/>
      <c r="S278" s="219"/>
      <c r="T278" s="220"/>
      <c r="AT278" s="215" t="s">
        <v>185</v>
      </c>
      <c r="AU278" s="215" t="s">
        <v>81</v>
      </c>
      <c r="AV278" s="214" t="s">
        <v>81</v>
      </c>
      <c r="AW278" s="214" t="s">
        <v>36</v>
      </c>
      <c r="AX278" s="214" t="s">
        <v>77</v>
      </c>
      <c r="AY278" s="215" t="s">
        <v>175</v>
      </c>
    </row>
    <row r="279" spans="2:65" s="109" customFormat="1" ht="25.5" customHeight="1">
      <c r="B279" s="110"/>
      <c r="C279" s="229" t="s">
        <v>504</v>
      </c>
      <c r="D279" s="229" t="s">
        <v>287</v>
      </c>
      <c r="E279" s="230" t="s">
        <v>505</v>
      </c>
      <c r="F279" s="231" t="s">
        <v>2677</v>
      </c>
      <c r="G279" s="232" t="s">
        <v>341</v>
      </c>
      <c r="H279" s="233">
        <v>1</v>
      </c>
      <c r="I279" s="13"/>
      <c r="J279" s="234"/>
      <c r="K279" s="231" t="s">
        <v>5</v>
      </c>
      <c r="L279" s="235"/>
      <c r="M279" s="236" t="s">
        <v>5</v>
      </c>
      <c r="N279" s="237" t="s">
        <v>44</v>
      </c>
      <c r="O279" s="111"/>
      <c r="P279" s="199">
        <f>O279*H279</f>
        <v>0</v>
      </c>
      <c r="Q279" s="199">
        <v>8.1000000000000003E-2</v>
      </c>
      <c r="R279" s="199">
        <f>Q279*H279</f>
        <v>8.1000000000000003E-2</v>
      </c>
      <c r="S279" s="199">
        <v>0</v>
      </c>
      <c r="T279" s="200">
        <f>S279*H279</f>
        <v>0</v>
      </c>
      <c r="AR279" s="99" t="s">
        <v>225</v>
      </c>
      <c r="AT279" s="99" t="s">
        <v>287</v>
      </c>
      <c r="AU279" s="99" t="s">
        <v>81</v>
      </c>
      <c r="AY279" s="99" t="s">
        <v>175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99" t="s">
        <v>77</v>
      </c>
      <c r="BK279" s="201">
        <f>ROUND(I279*H279,2)</f>
        <v>0</v>
      </c>
      <c r="BL279" s="99" t="s">
        <v>113</v>
      </c>
      <c r="BM279" s="99" t="s">
        <v>507</v>
      </c>
    </row>
    <row r="280" spans="2:65" s="109" customFormat="1" ht="25.5" customHeight="1">
      <c r="B280" s="110"/>
      <c r="C280" s="191" t="s">
        <v>508</v>
      </c>
      <c r="D280" s="191" t="s">
        <v>177</v>
      </c>
      <c r="E280" s="192" t="s">
        <v>509</v>
      </c>
      <c r="F280" s="193" t="s">
        <v>510</v>
      </c>
      <c r="G280" s="194" t="s">
        <v>222</v>
      </c>
      <c r="H280" s="195">
        <v>1.377</v>
      </c>
      <c r="I280" s="9"/>
      <c r="J280" s="196">
        <f>ROUND(I280*H280,2)</f>
        <v>0</v>
      </c>
      <c r="K280" s="193" t="s">
        <v>200</v>
      </c>
      <c r="L280" s="110"/>
      <c r="M280" s="197" t="s">
        <v>5</v>
      </c>
      <c r="N280" s="198" t="s">
        <v>44</v>
      </c>
      <c r="O280" s="111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AR280" s="99" t="s">
        <v>113</v>
      </c>
      <c r="AT280" s="99" t="s">
        <v>177</v>
      </c>
      <c r="AU280" s="99" t="s">
        <v>81</v>
      </c>
      <c r="AY280" s="99" t="s">
        <v>175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99" t="s">
        <v>77</v>
      </c>
      <c r="BK280" s="201">
        <f>ROUND(I280*H280,2)</f>
        <v>0</v>
      </c>
      <c r="BL280" s="99" t="s">
        <v>113</v>
      </c>
      <c r="BM280" s="99" t="s">
        <v>511</v>
      </c>
    </row>
    <row r="281" spans="2:65" s="207" customFormat="1">
      <c r="B281" s="206"/>
      <c r="D281" s="202" t="s">
        <v>185</v>
      </c>
      <c r="E281" s="208" t="s">
        <v>5</v>
      </c>
      <c r="F281" s="209" t="s">
        <v>397</v>
      </c>
      <c r="H281" s="208" t="s">
        <v>5</v>
      </c>
      <c r="I281" s="10"/>
      <c r="L281" s="206"/>
      <c r="M281" s="210"/>
      <c r="N281" s="211"/>
      <c r="O281" s="211"/>
      <c r="P281" s="211"/>
      <c r="Q281" s="211"/>
      <c r="R281" s="211"/>
      <c r="S281" s="211"/>
      <c r="T281" s="212"/>
      <c r="AT281" s="208" t="s">
        <v>185</v>
      </c>
      <c r="AU281" s="208" t="s">
        <v>81</v>
      </c>
      <c r="AV281" s="207" t="s">
        <v>77</v>
      </c>
      <c r="AW281" s="207" t="s">
        <v>36</v>
      </c>
      <c r="AX281" s="207" t="s">
        <v>73</v>
      </c>
      <c r="AY281" s="208" t="s">
        <v>175</v>
      </c>
    </row>
    <row r="282" spans="2:65" s="207" customFormat="1">
      <c r="B282" s="206"/>
      <c r="D282" s="202" t="s">
        <v>185</v>
      </c>
      <c r="E282" s="208" t="s">
        <v>5</v>
      </c>
      <c r="F282" s="209" t="s">
        <v>398</v>
      </c>
      <c r="H282" s="208" t="s">
        <v>5</v>
      </c>
      <c r="I282" s="10"/>
      <c r="L282" s="206"/>
      <c r="M282" s="210"/>
      <c r="N282" s="211"/>
      <c r="O282" s="211"/>
      <c r="P282" s="211"/>
      <c r="Q282" s="211"/>
      <c r="R282" s="211"/>
      <c r="S282" s="211"/>
      <c r="T282" s="212"/>
      <c r="AT282" s="208" t="s">
        <v>185</v>
      </c>
      <c r="AU282" s="208" t="s">
        <v>81</v>
      </c>
      <c r="AV282" s="207" t="s">
        <v>77</v>
      </c>
      <c r="AW282" s="207" t="s">
        <v>36</v>
      </c>
      <c r="AX282" s="207" t="s">
        <v>73</v>
      </c>
      <c r="AY282" s="208" t="s">
        <v>175</v>
      </c>
    </row>
    <row r="283" spans="2:65" s="214" customFormat="1">
      <c r="B283" s="213"/>
      <c r="D283" s="202" t="s">
        <v>185</v>
      </c>
      <c r="E283" s="215" t="s">
        <v>5</v>
      </c>
      <c r="F283" s="216" t="s">
        <v>512</v>
      </c>
      <c r="H283" s="217">
        <v>1.377</v>
      </c>
      <c r="I283" s="11"/>
      <c r="L283" s="213"/>
      <c r="M283" s="218"/>
      <c r="N283" s="219"/>
      <c r="O283" s="219"/>
      <c r="P283" s="219"/>
      <c r="Q283" s="219"/>
      <c r="R283" s="219"/>
      <c r="S283" s="219"/>
      <c r="T283" s="220"/>
      <c r="AT283" s="215" t="s">
        <v>185</v>
      </c>
      <c r="AU283" s="215" t="s">
        <v>81</v>
      </c>
      <c r="AV283" s="214" t="s">
        <v>81</v>
      </c>
      <c r="AW283" s="214" t="s">
        <v>36</v>
      </c>
      <c r="AX283" s="214" t="s">
        <v>77</v>
      </c>
      <c r="AY283" s="215" t="s">
        <v>175</v>
      </c>
    </row>
    <row r="284" spans="2:65" s="109" customFormat="1" ht="16.5" customHeight="1">
      <c r="B284" s="110"/>
      <c r="C284" s="191" t="s">
        <v>513</v>
      </c>
      <c r="D284" s="191" t="s">
        <v>177</v>
      </c>
      <c r="E284" s="192" t="s">
        <v>514</v>
      </c>
      <c r="F284" s="193" t="s">
        <v>515</v>
      </c>
      <c r="G284" s="194" t="s">
        <v>180</v>
      </c>
      <c r="H284" s="195">
        <v>5.9009999999999998</v>
      </c>
      <c r="I284" s="9"/>
      <c r="J284" s="196">
        <f>ROUND(I284*H284,2)</f>
        <v>0</v>
      </c>
      <c r="K284" s="193" t="s">
        <v>200</v>
      </c>
      <c r="L284" s="110"/>
      <c r="M284" s="197" t="s">
        <v>5</v>
      </c>
      <c r="N284" s="198" t="s">
        <v>44</v>
      </c>
      <c r="O284" s="111"/>
      <c r="P284" s="199">
        <f>O284*H284</f>
        <v>0</v>
      </c>
      <c r="Q284" s="199">
        <v>4.0200000000000001E-3</v>
      </c>
      <c r="R284" s="199">
        <f>Q284*H284</f>
        <v>2.372202E-2</v>
      </c>
      <c r="S284" s="199">
        <v>0</v>
      </c>
      <c r="T284" s="200">
        <f>S284*H284</f>
        <v>0</v>
      </c>
      <c r="AR284" s="99" t="s">
        <v>113</v>
      </c>
      <c r="AT284" s="99" t="s">
        <v>177</v>
      </c>
      <c r="AU284" s="99" t="s">
        <v>81</v>
      </c>
      <c r="AY284" s="99" t="s">
        <v>175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99" t="s">
        <v>77</v>
      </c>
      <c r="BK284" s="201">
        <f>ROUND(I284*H284,2)</f>
        <v>0</v>
      </c>
      <c r="BL284" s="99" t="s">
        <v>113</v>
      </c>
      <c r="BM284" s="99" t="s">
        <v>516</v>
      </c>
    </row>
    <row r="285" spans="2:65" s="214" customFormat="1">
      <c r="B285" s="213"/>
      <c r="D285" s="202" t="s">
        <v>185</v>
      </c>
      <c r="E285" s="215" t="s">
        <v>5</v>
      </c>
      <c r="F285" s="216" t="s">
        <v>517</v>
      </c>
      <c r="H285" s="217">
        <v>5.9009999999999998</v>
      </c>
      <c r="I285" s="11"/>
      <c r="L285" s="213"/>
      <c r="M285" s="218"/>
      <c r="N285" s="219"/>
      <c r="O285" s="219"/>
      <c r="P285" s="219"/>
      <c r="Q285" s="219"/>
      <c r="R285" s="219"/>
      <c r="S285" s="219"/>
      <c r="T285" s="220"/>
      <c r="AT285" s="215" t="s">
        <v>185</v>
      </c>
      <c r="AU285" s="215" t="s">
        <v>81</v>
      </c>
      <c r="AV285" s="214" t="s">
        <v>81</v>
      </c>
      <c r="AW285" s="214" t="s">
        <v>36</v>
      </c>
      <c r="AX285" s="214" t="s">
        <v>77</v>
      </c>
      <c r="AY285" s="215" t="s">
        <v>175</v>
      </c>
    </row>
    <row r="286" spans="2:65" s="109" customFormat="1" ht="16.5" customHeight="1">
      <c r="B286" s="110"/>
      <c r="C286" s="191" t="s">
        <v>518</v>
      </c>
      <c r="D286" s="191" t="s">
        <v>177</v>
      </c>
      <c r="E286" s="192" t="s">
        <v>519</v>
      </c>
      <c r="F286" s="193" t="s">
        <v>520</v>
      </c>
      <c r="G286" s="194" t="s">
        <v>199</v>
      </c>
      <c r="H286" s="195">
        <v>39.200000000000003</v>
      </c>
      <c r="I286" s="9"/>
      <c r="J286" s="196">
        <f>ROUND(I286*H286,2)</f>
        <v>0</v>
      </c>
      <c r="K286" s="193" t="s">
        <v>200</v>
      </c>
      <c r="L286" s="110"/>
      <c r="M286" s="197" t="s">
        <v>5</v>
      </c>
      <c r="N286" s="198" t="s">
        <v>44</v>
      </c>
      <c r="O286" s="111"/>
      <c r="P286" s="199">
        <f>O286*H286</f>
        <v>0</v>
      </c>
      <c r="Q286" s="199">
        <v>9.0000000000000006E-5</v>
      </c>
      <c r="R286" s="199">
        <f>Q286*H286</f>
        <v>3.5280000000000003E-3</v>
      </c>
      <c r="S286" s="199">
        <v>0</v>
      </c>
      <c r="T286" s="200">
        <f>S286*H286</f>
        <v>0</v>
      </c>
      <c r="AR286" s="99" t="s">
        <v>113</v>
      </c>
      <c r="AT286" s="99" t="s">
        <v>177</v>
      </c>
      <c r="AU286" s="99" t="s">
        <v>81</v>
      </c>
      <c r="AY286" s="99" t="s">
        <v>175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99" t="s">
        <v>77</v>
      </c>
      <c r="BK286" s="201">
        <f>ROUND(I286*H286,2)</f>
        <v>0</v>
      </c>
      <c r="BL286" s="99" t="s">
        <v>113</v>
      </c>
      <c r="BM286" s="99" t="s">
        <v>521</v>
      </c>
    </row>
    <row r="287" spans="2:65" s="179" customFormat="1" ht="29.85" customHeight="1">
      <c r="B287" s="178"/>
      <c r="D287" s="180" t="s">
        <v>72</v>
      </c>
      <c r="E287" s="189" t="s">
        <v>232</v>
      </c>
      <c r="F287" s="189" t="s">
        <v>522</v>
      </c>
      <c r="I287" s="8"/>
      <c r="J287" s="190">
        <f>BK287</f>
        <v>0</v>
      </c>
      <c r="L287" s="178"/>
      <c r="M287" s="183"/>
      <c r="N287" s="184"/>
      <c r="O287" s="184"/>
      <c r="P287" s="185">
        <f>SUM(P288:P300)</f>
        <v>0</v>
      </c>
      <c r="Q287" s="184"/>
      <c r="R287" s="185">
        <f>SUM(R288:R300)</f>
        <v>5.9201450000000007</v>
      </c>
      <c r="S287" s="184"/>
      <c r="T287" s="186">
        <f>SUM(T288:T300)</f>
        <v>0</v>
      </c>
      <c r="AR287" s="180" t="s">
        <v>77</v>
      </c>
      <c r="AT287" s="187" t="s">
        <v>72</v>
      </c>
      <c r="AU287" s="187" t="s">
        <v>77</v>
      </c>
      <c r="AY287" s="180" t="s">
        <v>175</v>
      </c>
      <c r="BK287" s="188">
        <f>SUM(BK288:BK300)</f>
        <v>0</v>
      </c>
    </row>
    <row r="288" spans="2:65" s="109" customFormat="1" ht="38.25" customHeight="1">
      <c r="B288" s="110"/>
      <c r="C288" s="191" t="s">
        <v>523</v>
      </c>
      <c r="D288" s="191" t="s">
        <v>177</v>
      </c>
      <c r="E288" s="192" t="s">
        <v>524</v>
      </c>
      <c r="F288" s="193" t="s">
        <v>525</v>
      </c>
      <c r="G288" s="194" t="s">
        <v>199</v>
      </c>
      <c r="H288" s="195">
        <v>38</v>
      </c>
      <c r="I288" s="9"/>
      <c r="J288" s="196">
        <f>ROUND(I288*H288,2)</f>
        <v>0</v>
      </c>
      <c r="K288" s="193" t="s">
        <v>200</v>
      </c>
      <c r="L288" s="110"/>
      <c r="M288" s="197" t="s">
        <v>5</v>
      </c>
      <c r="N288" s="198" t="s">
        <v>44</v>
      </c>
      <c r="O288" s="111"/>
      <c r="P288" s="199">
        <f>O288*H288</f>
        <v>0</v>
      </c>
      <c r="Q288" s="199">
        <v>0.15540000000000001</v>
      </c>
      <c r="R288" s="199">
        <f>Q288*H288</f>
        <v>5.9052000000000007</v>
      </c>
      <c r="S288" s="199">
        <v>0</v>
      </c>
      <c r="T288" s="200">
        <f>S288*H288</f>
        <v>0</v>
      </c>
      <c r="AR288" s="99" t="s">
        <v>113</v>
      </c>
      <c r="AT288" s="99" t="s">
        <v>177</v>
      </c>
      <c r="AU288" s="99" t="s">
        <v>81</v>
      </c>
      <c r="AY288" s="99" t="s">
        <v>175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99" t="s">
        <v>77</v>
      </c>
      <c r="BK288" s="201">
        <f>ROUND(I288*H288,2)</f>
        <v>0</v>
      </c>
      <c r="BL288" s="99" t="s">
        <v>113</v>
      </c>
      <c r="BM288" s="99" t="s">
        <v>526</v>
      </c>
    </row>
    <row r="289" spans="2:65" s="207" customFormat="1">
      <c r="B289" s="206"/>
      <c r="D289" s="202" t="s">
        <v>185</v>
      </c>
      <c r="E289" s="208" t="s">
        <v>5</v>
      </c>
      <c r="F289" s="209" t="s">
        <v>527</v>
      </c>
      <c r="H289" s="208" t="s">
        <v>5</v>
      </c>
      <c r="I289" s="10"/>
      <c r="L289" s="206"/>
      <c r="M289" s="210"/>
      <c r="N289" s="211"/>
      <c r="O289" s="211"/>
      <c r="P289" s="211"/>
      <c r="Q289" s="211"/>
      <c r="R289" s="211"/>
      <c r="S289" s="211"/>
      <c r="T289" s="212"/>
      <c r="AT289" s="208" t="s">
        <v>185</v>
      </c>
      <c r="AU289" s="208" t="s">
        <v>81</v>
      </c>
      <c r="AV289" s="207" t="s">
        <v>77</v>
      </c>
      <c r="AW289" s="207" t="s">
        <v>36</v>
      </c>
      <c r="AX289" s="207" t="s">
        <v>73</v>
      </c>
      <c r="AY289" s="208" t="s">
        <v>175</v>
      </c>
    </row>
    <row r="290" spans="2:65" s="214" customFormat="1">
      <c r="B290" s="213"/>
      <c r="D290" s="202" t="s">
        <v>185</v>
      </c>
      <c r="E290" s="215" t="s">
        <v>5</v>
      </c>
      <c r="F290" s="216" t="s">
        <v>528</v>
      </c>
      <c r="H290" s="217">
        <v>38</v>
      </c>
      <c r="I290" s="11"/>
      <c r="L290" s="213"/>
      <c r="M290" s="218"/>
      <c r="N290" s="219"/>
      <c r="O290" s="219"/>
      <c r="P290" s="219"/>
      <c r="Q290" s="219"/>
      <c r="R290" s="219"/>
      <c r="S290" s="219"/>
      <c r="T290" s="220"/>
      <c r="AT290" s="215" t="s">
        <v>185</v>
      </c>
      <c r="AU290" s="215" t="s">
        <v>81</v>
      </c>
      <c r="AV290" s="214" t="s">
        <v>81</v>
      </c>
      <c r="AW290" s="214" t="s">
        <v>36</v>
      </c>
      <c r="AX290" s="214" t="s">
        <v>77</v>
      </c>
      <c r="AY290" s="215" t="s">
        <v>175</v>
      </c>
    </row>
    <row r="291" spans="2:65" s="109" customFormat="1" ht="25.5" customHeight="1">
      <c r="B291" s="110"/>
      <c r="C291" s="191" t="s">
        <v>529</v>
      </c>
      <c r="D291" s="191" t="s">
        <v>177</v>
      </c>
      <c r="E291" s="192" t="s">
        <v>530</v>
      </c>
      <c r="F291" s="193" t="s">
        <v>531</v>
      </c>
      <c r="G291" s="194" t="s">
        <v>199</v>
      </c>
      <c r="H291" s="195">
        <v>42.7</v>
      </c>
      <c r="I291" s="9"/>
      <c r="J291" s="196">
        <f>ROUND(I291*H291,2)</f>
        <v>0</v>
      </c>
      <c r="K291" s="193" t="s">
        <v>181</v>
      </c>
      <c r="L291" s="110"/>
      <c r="M291" s="197" t="s">
        <v>5</v>
      </c>
      <c r="N291" s="198" t="s">
        <v>44</v>
      </c>
      <c r="O291" s="111"/>
      <c r="P291" s="199">
        <f>O291*H291</f>
        <v>0</v>
      </c>
      <c r="Q291" s="199">
        <v>1.0000000000000001E-5</v>
      </c>
      <c r="R291" s="199">
        <f>Q291*H291</f>
        <v>4.2700000000000008E-4</v>
      </c>
      <c r="S291" s="199">
        <v>0</v>
      </c>
      <c r="T291" s="200">
        <f>S291*H291</f>
        <v>0</v>
      </c>
      <c r="AR291" s="99" t="s">
        <v>113</v>
      </c>
      <c r="AT291" s="99" t="s">
        <v>177</v>
      </c>
      <c r="AU291" s="99" t="s">
        <v>81</v>
      </c>
      <c r="AY291" s="99" t="s">
        <v>175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99" t="s">
        <v>77</v>
      </c>
      <c r="BK291" s="201">
        <f>ROUND(I291*H291,2)</f>
        <v>0</v>
      </c>
      <c r="BL291" s="99" t="s">
        <v>113</v>
      </c>
      <c r="BM291" s="99" t="s">
        <v>532</v>
      </c>
    </row>
    <row r="292" spans="2:65" s="207" customFormat="1">
      <c r="B292" s="206"/>
      <c r="D292" s="202" t="s">
        <v>185</v>
      </c>
      <c r="E292" s="208" t="s">
        <v>5</v>
      </c>
      <c r="F292" s="209" t="s">
        <v>533</v>
      </c>
      <c r="H292" s="208" t="s">
        <v>5</v>
      </c>
      <c r="I292" s="10"/>
      <c r="L292" s="206"/>
      <c r="M292" s="210"/>
      <c r="N292" s="211"/>
      <c r="O292" s="211"/>
      <c r="P292" s="211"/>
      <c r="Q292" s="211"/>
      <c r="R292" s="211"/>
      <c r="S292" s="211"/>
      <c r="T292" s="212"/>
      <c r="AT292" s="208" t="s">
        <v>185</v>
      </c>
      <c r="AU292" s="208" t="s">
        <v>81</v>
      </c>
      <c r="AV292" s="207" t="s">
        <v>77</v>
      </c>
      <c r="AW292" s="207" t="s">
        <v>36</v>
      </c>
      <c r="AX292" s="207" t="s">
        <v>73</v>
      </c>
      <c r="AY292" s="208" t="s">
        <v>175</v>
      </c>
    </row>
    <row r="293" spans="2:65" s="214" customFormat="1">
      <c r="B293" s="213"/>
      <c r="D293" s="202" t="s">
        <v>185</v>
      </c>
      <c r="E293" s="215" t="s">
        <v>5</v>
      </c>
      <c r="F293" s="216" t="s">
        <v>534</v>
      </c>
      <c r="H293" s="217">
        <v>42.7</v>
      </c>
      <c r="I293" s="11"/>
      <c r="L293" s="213"/>
      <c r="M293" s="218"/>
      <c r="N293" s="219"/>
      <c r="O293" s="219"/>
      <c r="P293" s="219"/>
      <c r="Q293" s="219"/>
      <c r="R293" s="219"/>
      <c r="S293" s="219"/>
      <c r="T293" s="220"/>
      <c r="AT293" s="215" t="s">
        <v>185</v>
      </c>
      <c r="AU293" s="215" t="s">
        <v>81</v>
      </c>
      <c r="AV293" s="214" t="s">
        <v>81</v>
      </c>
      <c r="AW293" s="214" t="s">
        <v>36</v>
      </c>
      <c r="AX293" s="214" t="s">
        <v>77</v>
      </c>
      <c r="AY293" s="215" t="s">
        <v>175</v>
      </c>
    </row>
    <row r="294" spans="2:65" s="109" customFormat="1" ht="38.25" customHeight="1">
      <c r="B294" s="110"/>
      <c r="C294" s="191" t="s">
        <v>535</v>
      </c>
      <c r="D294" s="191" t="s">
        <v>177</v>
      </c>
      <c r="E294" s="192" t="s">
        <v>536</v>
      </c>
      <c r="F294" s="193" t="s">
        <v>537</v>
      </c>
      <c r="G294" s="194" t="s">
        <v>199</v>
      </c>
      <c r="H294" s="195">
        <v>42.7</v>
      </c>
      <c r="I294" s="9"/>
      <c r="J294" s="196">
        <f>ROUND(I294*H294,2)</f>
        <v>0</v>
      </c>
      <c r="K294" s="193" t="s">
        <v>181</v>
      </c>
      <c r="L294" s="110"/>
      <c r="M294" s="197" t="s">
        <v>5</v>
      </c>
      <c r="N294" s="198" t="s">
        <v>44</v>
      </c>
      <c r="O294" s="111"/>
      <c r="P294" s="199">
        <f>O294*H294</f>
        <v>0</v>
      </c>
      <c r="Q294" s="199">
        <v>3.4000000000000002E-4</v>
      </c>
      <c r="R294" s="199">
        <f>Q294*H294</f>
        <v>1.4518000000000001E-2</v>
      </c>
      <c r="S294" s="199">
        <v>0</v>
      </c>
      <c r="T294" s="200">
        <f>S294*H294</f>
        <v>0</v>
      </c>
      <c r="AR294" s="99" t="s">
        <v>113</v>
      </c>
      <c r="AT294" s="99" t="s">
        <v>177</v>
      </c>
      <c r="AU294" s="99" t="s">
        <v>81</v>
      </c>
      <c r="AY294" s="99" t="s">
        <v>175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99" t="s">
        <v>77</v>
      </c>
      <c r="BK294" s="201">
        <f>ROUND(I294*H294,2)</f>
        <v>0</v>
      </c>
      <c r="BL294" s="99" t="s">
        <v>113</v>
      </c>
      <c r="BM294" s="99" t="s">
        <v>538</v>
      </c>
    </row>
    <row r="295" spans="2:65" s="207" customFormat="1">
      <c r="B295" s="206"/>
      <c r="D295" s="202" t="s">
        <v>185</v>
      </c>
      <c r="E295" s="208" t="s">
        <v>5</v>
      </c>
      <c r="F295" s="209" t="s">
        <v>533</v>
      </c>
      <c r="H295" s="208" t="s">
        <v>5</v>
      </c>
      <c r="I295" s="10"/>
      <c r="L295" s="206"/>
      <c r="M295" s="210"/>
      <c r="N295" s="211"/>
      <c r="O295" s="211"/>
      <c r="P295" s="211"/>
      <c r="Q295" s="211"/>
      <c r="R295" s="211"/>
      <c r="S295" s="211"/>
      <c r="T295" s="212"/>
      <c r="AT295" s="208" t="s">
        <v>185</v>
      </c>
      <c r="AU295" s="208" t="s">
        <v>81</v>
      </c>
      <c r="AV295" s="207" t="s">
        <v>77</v>
      </c>
      <c r="AW295" s="207" t="s">
        <v>36</v>
      </c>
      <c r="AX295" s="207" t="s">
        <v>73</v>
      </c>
      <c r="AY295" s="208" t="s">
        <v>175</v>
      </c>
    </row>
    <row r="296" spans="2:65" s="214" customFormat="1">
      <c r="B296" s="213"/>
      <c r="D296" s="202" t="s">
        <v>185</v>
      </c>
      <c r="E296" s="215" t="s">
        <v>5</v>
      </c>
      <c r="F296" s="216" t="s">
        <v>534</v>
      </c>
      <c r="H296" s="217">
        <v>42.7</v>
      </c>
      <c r="I296" s="11"/>
      <c r="L296" s="213"/>
      <c r="M296" s="218"/>
      <c r="N296" s="219"/>
      <c r="O296" s="219"/>
      <c r="P296" s="219"/>
      <c r="Q296" s="219"/>
      <c r="R296" s="219"/>
      <c r="S296" s="219"/>
      <c r="T296" s="220"/>
      <c r="AT296" s="215" t="s">
        <v>185</v>
      </c>
      <c r="AU296" s="215" t="s">
        <v>81</v>
      </c>
      <c r="AV296" s="214" t="s">
        <v>81</v>
      </c>
      <c r="AW296" s="214" t="s">
        <v>36</v>
      </c>
      <c r="AX296" s="214" t="s">
        <v>77</v>
      </c>
      <c r="AY296" s="215" t="s">
        <v>175</v>
      </c>
    </row>
    <row r="297" spans="2:65" s="109" customFormat="1" ht="25.5" customHeight="1">
      <c r="B297" s="110"/>
      <c r="C297" s="191" t="s">
        <v>539</v>
      </c>
      <c r="D297" s="191" t="s">
        <v>177</v>
      </c>
      <c r="E297" s="192" t="s">
        <v>540</v>
      </c>
      <c r="F297" s="193" t="s">
        <v>541</v>
      </c>
      <c r="G297" s="194" t="s">
        <v>199</v>
      </c>
      <c r="H297" s="195">
        <v>42.7</v>
      </c>
      <c r="I297" s="9"/>
      <c r="J297" s="196">
        <f>ROUND(I297*H297,2)</f>
        <v>0</v>
      </c>
      <c r="K297" s="193" t="s">
        <v>181</v>
      </c>
      <c r="L297" s="110"/>
      <c r="M297" s="197" t="s">
        <v>5</v>
      </c>
      <c r="N297" s="198" t="s">
        <v>44</v>
      </c>
      <c r="O297" s="111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AR297" s="99" t="s">
        <v>113</v>
      </c>
      <c r="AT297" s="99" t="s">
        <v>177</v>
      </c>
      <c r="AU297" s="99" t="s">
        <v>81</v>
      </c>
      <c r="AY297" s="99" t="s">
        <v>175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99" t="s">
        <v>77</v>
      </c>
      <c r="BK297" s="201">
        <f>ROUND(I297*H297,2)</f>
        <v>0</v>
      </c>
      <c r="BL297" s="99" t="s">
        <v>113</v>
      </c>
      <c r="BM297" s="99" t="s">
        <v>542</v>
      </c>
    </row>
    <row r="298" spans="2:65" s="207" customFormat="1">
      <c r="B298" s="206"/>
      <c r="D298" s="202" t="s">
        <v>185</v>
      </c>
      <c r="E298" s="208" t="s">
        <v>5</v>
      </c>
      <c r="F298" s="209" t="s">
        <v>533</v>
      </c>
      <c r="H298" s="208" t="s">
        <v>5</v>
      </c>
      <c r="I298" s="10"/>
      <c r="L298" s="206"/>
      <c r="M298" s="210"/>
      <c r="N298" s="211"/>
      <c r="O298" s="211"/>
      <c r="P298" s="211"/>
      <c r="Q298" s="211"/>
      <c r="R298" s="211"/>
      <c r="S298" s="211"/>
      <c r="T298" s="212"/>
      <c r="AT298" s="208" t="s">
        <v>185</v>
      </c>
      <c r="AU298" s="208" t="s">
        <v>81</v>
      </c>
      <c r="AV298" s="207" t="s">
        <v>77</v>
      </c>
      <c r="AW298" s="207" t="s">
        <v>36</v>
      </c>
      <c r="AX298" s="207" t="s">
        <v>73</v>
      </c>
      <c r="AY298" s="208" t="s">
        <v>175</v>
      </c>
    </row>
    <row r="299" spans="2:65" s="214" customFormat="1">
      <c r="B299" s="213"/>
      <c r="D299" s="202" t="s">
        <v>185</v>
      </c>
      <c r="E299" s="215" t="s">
        <v>5</v>
      </c>
      <c r="F299" s="216" t="s">
        <v>534</v>
      </c>
      <c r="H299" s="217">
        <v>42.7</v>
      </c>
      <c r="I299" s="11"/>
      <c r="L299" s="213"/>
      <c r="M299" s="218"/>
      <c r="N299" s="219"/>
      <c r="O299" s="219"/>
      <c r="P299" s="219"/>
      <c r="Q299" s="219"/>
      <c r="R299" s="219"/>
      <c r="S299" s="219"/>
      <c r="T299" s="220"/>
      <c r="AT299" s="215" t="s">
        <v>185</v>
      </c>
      <c r="AU299" s="215" t="s">
        <v>81</v>
      </c>
      <c r="AV299" s="214" t="s">
        <v>81</v>
      </c>
      <c r="AW299" s="214" t="s">
        <v>36</v>
      </c>
      <c r="AX299" s="214" t="s">
        <v>77</v>
      </c>
      <c r="AY299" s="215" t="s">
        <v>175</v>
      </c>
    </row>
    <row r="300" spans="2:65" s="109" customFormat="1" ht="51" customHeight="1">
      <c r="B300" s="110"/>
      <c r="C300" s="191" t="s">
        <v>543</v>
      </c>
      <c r="D300" s="191" t="s">
        <v>177</v>
      </c>
      <c r="E300" s="192" t="s">
        <v>544</v>
      </c>
      <c r="F300" s="193" t="s">
        <v>545</v>
      </c>
      <c r="G300" s="194" t="s">
        <v>199</v>
      </c>
      <c r="H300" s="195">
        <v>38</v>
      </c>
      <c r="I300" s="9"/>
      <c r="J300" s="196">
        <f>ROUND(I300*H300,2)</f>
        <v>0</v>
      </c>
      <c r="K300" s="193" t="s">
        <v>181</v>
      </c>
      <c r="L300" s="110"/>
      <c r="M300" s="197" t="s">
        <v>5</v>
      </c>
      <c r="N300" s="198" t="s">
        <v>44</v>
      </c>
      <c r="O300" s="111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AR300" s="99" t="s">
        <v>113</v>
      </c>
      <c r="AT300" s="99" t="s">
        <v>177</v>
      </c>
      <c r="AU300" s="99" t="s">
        <v>81</v>
      </c>
      <c r="AY300" s="99" t="s">
        <v>175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99" t="s">
        <v>77</v>
      </c>
      <c r="BK300" s="201">
        <f>ROUND(I300*H300,2)</f>
        <v>0</v>
      </c>
      <c r="BL300" s="99" t="s">
        <v>113</v>
      </c>
      <c r="BM300" s="99" t="s">
        <v>546</v>
      </c>
    </row>
    <row r="301" spans="2:65" s="179" customFormat="1" ht="29.85" customHeight="1">
      <c r="B301" s="178"/>
      <c r="D301" s="180" t="s">
        <v>72</v>
      </c>
      <c r="E301" s="189" t="s">
        <v>547</v>
      </c>
      <c r="F301" s="189" t="s">
        <v>548</v>
      </c>
      <c r="I301" s="8"/>
      <c r="J301" s="190">
        <f>BK301</f>
        <v>0</v>
      </c>
      <c r="L301" s="178"/>
      <c r="M301" s="183"/>
      <c r="N301" s="184"/>
      <c r="O301" s="184"/>
      <c r="P301" s="185">
        <f>SUM(P302:P307)</f>
        <v>0</v>
      </c>
      <c r="Q301" s="184"/>
      <c r="R301" s="185">
        <f>SUM(R302:R307)</f>
        <v>0</v>
      </c>
      <c r="S301" s="184"/>
      <c r="T301" s="186">
        <f>SUM(T302:T307)</f>
        <v>0</v>
      </c>
      <c r="AR301" s="180" t="s">
        <v>77</v>
      </c>
      <c r="AT301" s="187" t="s">
        <v>72</v>
      </c>
      <c r="AU301" s="187" t="s">
        <v>77</v>
      </c>
      <c r="AY301" s="180" t="s">
        <v>175</v>
      </c>
      <c r="BK301" s="188">
        <f>SUM(BK302:BK307)</f>
        <v>0</v>
      </c>
    </row>
    <row r="302" spans="2:65" s="109" customFormat="1" ht="16.5" customHeight="1">
      <c r="B302" s="110"/>
      <c r="C302" s="191" t="s">
        <v>549</v>
      </c>
      <c r="D302" s="191" t="s">
        <v>177</v>
      </c>
      <c r="E302" s="192" t="s">
        <v>550</v>
      </c>
      <c r="F302" s="193" t="s">
        <v>551</v>
      </c>
      <c r="G302" s="194" t="s">
        <v>290</v>
      </c>
      <c r="H302" s="195">
        <v>38.283000000000001</v>
      </c>
      <c r="I302" s="9"/>
      <c r="J302" s="196">
        <f>ROUND(I302*H302,2)</f>
        <v>0</v>
      </c>
      <c r="K302" s="193" t="s">
        <v>5</v>
      </c>
      <c r="L302" s="110"/>
      <c r="M302" s="197" t="s">
        <v>5</v>
      </c>
      <c r="N302" s="198" t="s">
        <v>44</v>
      </c>
      <c r="O302" s="111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AR302" s="99" t="s">
        <v>113</v>
      </c>
      <c r="AT302" s="99" t="s">
        <v>177</v>
      </c>
      <c r="AU302" s="99" t="s">
        <v>81</v>
      </c>
      <c r="AY302" s="99" t="s">
        <v>175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99" t="s">
        <v>77</v>
      </c>
      <c r="BK302" s="201">
        <f>ROUND(I302*H302,2)</f>
        <v>0</v>
      </c>
      <c r="BL302" s="99" t="s">
        <v>113</v>
      </c>
      <c r="BM302" s="99" t="s">
        <v>552</v>
      </c>
    </row>
    <row r="303" spans="2:65" s="207" customFormat="1">
      <c r="B303" s="206"/>
      <c r="D303" s="202" t="s">
        <v>185</v>
      </c>
      <c r="E303" s="208" t="s">
        <v>5</v>
      </c>
      <c r="F303" s="209" t="s">
        <v>553</v>
      </c>
      <c r="H303" s="208" t="s">
        <v>5</v>
      </c>
      <c r="I303" s="10"/>
      <c r="L303" s="206"/>
      <c r="M303" s="210"/>
      <c r="N303" s="211"/>
      <c r="O303" s="211"/>
      <c r="P303" s="211"/>
      <c r="Q303" s="211"/>
      <c r="R303" s="211"/>
      <c r="S303" s="211"/>
      <c r="T303" s="212"/>
      <c r="AT303" s="208" t="s">
        <v>185</v>
      </c>
      <c r="AU303" s="208" t="s">
        <v>81</v>
      </c>
      <c r="AV303" s="207" t="s">
        <v>77</v>
      </c>
      <c r="AW303" s="207" t="s">
        <v>36</v>
      </c>
      <c r="AX303" s="207" t="s">
        <v>73</v>
      </c>
      <c r="AY303" s="208" t="s">
        <v>175</v>
      </c>
    </row>
    <row r="304" spans="2:65" s="207" customFormat="1">
      <c r="B304" s="206"/>
      <c r="D304" s="202" t="s">
        <v>185</v>
      </c>
      <c r="E304" s="208" t="s">
        <v>5</v>
      </c>
      <c r="F304" s="209" t="s">
        <v>276</v>
      </c>
      <c r="H304" s="208" t="s">
        <v>5</v>
      </c>
      <c r="I304" s="10"/>
      <c r="L304" s="206"/>
      <c r="M304" s="210"/>
      <c r="N304" s="211"/>
      <c r="O304" s="211"/>
      <c r="P304" s="211"/>
      <c r="Q304" s="211"/>
      <c r="R304" s="211"/>
      <c r="S304" s="211"/>
      <c r="T304" s="212"/>
      <c r="AT304" s="208" t="s">
        <v>185</v>
      </c>
      <c r="AU304" s="208" t="s">
        <v>81</v>
      </c>
      <c r="AV304" s="207" t="s">
        <v>77</v>
      </c>
      <c r="AW304" s="207" t="s">
        <v>36</v>
      </c>
      <c r="AX304" s="207" t="s">
        <v>73</v>
      </c>
      <c r="AY304" s="208" t="s">
        <v>175</v>
      </c>
    </row>
    <row r="305" spans="2:65" s="214" customFormat="1">
      <c r="B305" s="213"/>
      <c r="D305" s="202" t="s">
        <v>185</v>
      </c>
      <c r="E305" s="215" t="s">
        <v>5</v>
      </c>
      <c r="F305" s="216" t="s">
        <v>554</v>
      </c>
      <c r="H305" s="217">
        <v>22.934000000000001</v>
      </c>
      <c r="I305" s="11"/>
      <c r="L305" s="213"/>
      <c r="M305" s="218"/>
      <c r="N305" s="219"/>
      <c r="O305" s="219"/>
      <c r="P305" s="219"/>
      <c r="Q305" s="219"/>
      <c r="R305" s="219"/>
      <c r="S305" s="219"/>
      <c r="T305" s="220"/>
      <c r="AT305" s="215" t="s">
        <v>185</v>
      </c>
      <c r="AU305" s="215" t="s">
        <v>81</v>
      </c>
      <c r="AV305" s="214" t="s">
        <v>81</v>
      </c>
      <c r="AW305" s="214" t="s">
        <v>36</v>
      </c>
      <c r="AX305" s="214" t="s">
        <v>73</v>
      </c>
      <c r="AY305" s="215" t="s">
        <v>175</v>
      </c>
    </row>
    <row r="306" spans="2:65" s="214" customFormat="1">
      <c r="B306" s="213"/>
      <c r="D306" s="202" t="s">
        <v>185</v>
      </c>
      <c r="E306" s="215" t="s">
        <v>5</v>
      </c>
      <c r="F306" s="216" t="s">
        <v>555</v>
      </c>
      <c r="H306" s="217">
        <v>15.349</v>
      </c>
      <c r="I306" s="11"/>
      <c r="L306" s="213"/>
      <c r="M306" s="218"/>
      <c r="N306" s="219"/>
      <c r="O306" s="219"/>
      <c r="P306" s="219"/>
      <c r="Q306" s="219"/>
      <c r="R306" s="219"/>
      <c r="S306" s="219"/>
      <c r="T306" s="220"/>
      <c r="AT306" s="215" t="s">
        <v>185</v>
      </c>
      <c r="AU306" s="215" t="s">
        <v>81</v>
      </c>
      <c r="AV306" s="214" t="s">
        <v>81</v>
      </c>
      <c r="AW306" s="214" t="s">
        <v>36</v>
      </c>
      <c r="AX306" s="214" t="s">
        <v>73</v>
      </c>
      <c r="AY306" s="215" t="s">
        <v>175</v>
      </c>
    </row>
    <row r="307" spans="2:65" s="222" customFormat="1">
      <c r="B307" s="221"/>
      <c r="D307" s="202" t="s">
        <v>185</v>
      </c>
      <c r="E307" s="223" t="s">
        <v>5</v>
      </c>
      <c r="F307" s="224" t="s">
        <v>196</v>
      </c>
      <c r="H307" s="225">
        <v>38.283000000000001</v>
      </c>
      <c r="I307" s="12"/>
      <c r="L307" s="221"/>
      <c r="M307" s="226"/>
      <c r="N307" s="227"/>
      <c r="O307" s="227"/>
      <c r="P307" s="227"/>
      <c r="Q307" s="227"/>
      <c r="R307" s="227"/>
      <c r="S307" s="227"/>
      <c r="T307" s="228"/>
      <c r="AT307" s="223" t="s">
        <v>185</v>
      </c>
      <c r="AU307" s="223" t="s">
        <v>81</v>
      </c>
      <c r="AV307" s="222" t="s">
        <v>113</v>
      </c>
      <c r="AW307" s="222" t="s">
        <v>36</v>
      </c>
      <c r="AX307" s="222" t="s">
        <v>77</v>
      </c>
      <c r="AY307" s="223" t="s">
        <v>175</v>
      </c>
    </row>
    <row r="308" spans="2:65" s="179" customFormat="1" ht="29.85" customHeight="1">
      <c r="B308" s="178"/>
      <c r="D308" s="180" t="s">
        <v>72</v>
      </c>
      <c r="E308" s="189" t="s">
        <v>556</v>
      </c>
      <c r="F308" s="189" t="s">
        <v>557</v>
      </c>
      <c r="I308" s="8"/>
      <c r="J308" s="190">
        <f>BK308</f>
        <v>0</v>
      </c>
      <c r="L308" s="178"/>
      <c r="M308" s="183"/>
      <c r="N308" s="184"/>
      <c r="O308" s="184"/>
      <c r="P308" s="185">
        <f>P309</f>
        <v>0</v>
      </c>
      <c r="Q308" s="184"/>
      <c r="R308" s="185">
        <f>R309</f>
        <v>0</v>
      </c>
      <c r="S308" s="184"/>
      <c r="T308" s="186">
        <f>T309</f>
        <v>0</v>
      </c>
      <c r="AR308" s="180" t="s">
        <v>77</v>
      </c>
      <c r="AT308" s="187" t="s">
        <v>72</v>
      </c>
      <c r="AU308" s="187" t="s">
        <v>77</v>
      </c>
      <c r="AY308" s="180" t="s">
        <v>175</v>
      </c>
      <c r="BK308" s="188">
        <f>BK309</f>
        <v>0</v>
      </c>
    </row>
    <row r="309" spans="2:65" s="109" customFormat="1" ht="25.5" customHeight="1">
      <c r="B309" s="110"/>
      <c r="C309" s="191" t="s">
        <v>558</v>
      </c>
      <c r="D309" s="191" t="s">
        <v>177</v>
      </c>
      <c r="E309" s="192" t="s">
        <v>559</v>
      </c>
      <c r="F309" s="193" t="s">
        <v>560</v>
      </c>
      <c r="G309" s="194" t="s">
        <v>290</v>
      </c>
      <c r="H309" s="195">
        <v>13.888</v>
      </c>
      <c r="I309" s="9"/>
      <c r="J309" s="196">
        <f>ROUND(I309*H309,2)</f>
        <v>0</v>
      </c>
      <c r="K309" s="193" t="s">
        <v>181</v>
      </c>
      <c r="L309" s="110"/>
      <c r="M309" s="197" t="s">
        <v>5</v>
      </c>
      <c r="N309" s="238" t="s">
        <v>44</v>
      </c>
      <c r="O309" s="239"/>
      <c r="P309" s="240">
        <f>O309*H309</f>
        <v>0</v>
      </c>
      <c r="Q309" s="240">
        <v>0</v>
      </c>
      <c r="R309" s="240">
        <f>Q309*H309</f>
        <v>0</v>
      </c>
      <c r="S309" s="240">
        <v>0</v>
      </c>
      <c r="T309" s="241">
        <f>S309*H309</f>
        <v>0</v>
      </c>
      <c r="AR309" s="99" t="s">
        <v>113</v>
      </c>
      <c r="AT309" s="99" t="s">
        <v>177</v>
      </c>
      <c r="AU309" s="99" t="s">
        <v>81</v>
      </c>
      <c r="AY309" s="99" t="s">
        <v>175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99" t="s">
        <v>77</v>
      </c>
      <c r="BK309" s="201">
        <f>ROUND(I309*H309,2)</f>
        <v>0</v>
      </c>
      <c r="BL309" s="99" t="s">
        <v>113</v>
      </c>
      <c r="BM309" s="99" t="s">
        <v>561</v>
      </c>
    </row>
    <row r="310" spans="2:65" s="109" customFormat="1" ht="6.95" customHeight="1">
      <c r="B310" s="135"/>
      <c r="C310" s="136"/>
      <c r="D310" s="136"/>
      <c r="E310" s="136"/>
      <c r="F310" s="136"/>
      <c r="G310" s="136"/>
      <c r="H310" s="136"/>
      <c r="I310" s="136"/>
      <c r="J310" s="136"/>
      <c r="K310" s="136"/>
      <c r="L310" s="110"/>
    </row>
  </sheetData>
  <sheetProtection algorithmName="SHA-512" hashValue="NIyC7cQ2ZyaruAcuM+vOjQRM8fHdYgngdhl8Yw3e6rEILJxc0pRHcHsnEDgA7rDdYjnIy8qokLmXpLCw6eSJVw==" saltValue="HxkBdTrLipgTwPLz6lQxrQ==" spinCount="100000" sheet="1" objects="1" scenarios="1"/>
  <autoFilter ref="C91:K309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0"/>
  <sheetViews>
    <sheetView showGridLines="0" workbookViewId="0">
      <pane ySplit="1" topLeftCell="A2" activePane="bottomLeft" state="frozen"/>
      <selection pane="bottomLeft" activeCell="F233" sqref="F233:F234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89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141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562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ROUND(J92,2)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ROUND(SUM(BE92:BE279), 2)</f>
        <v>0</v>
      </c>
      <c r="G32" s="111"/>
      <c r="H32" s="111"/>
      <c r="I32" s="127">
        <v>0.21</v>
      </c>
      <c r="J32" s="126">
        <f>ROUND(ROUND((SUM(BE92:BE279)),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ROUND(SUM(BF92:BF279), 2)</f>
        <v>0</v>
      </c>
      <c r="G33" s="111"/>
      <c r="H33" s="111"/>
      <c r="I33" s="127">
        <v>0.15</v>
      </c>
      <c r="J33" s="126">
        <f>ROUND(ROUND((SUM(BF92:BF279)),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ROUND(SUM(BG92:BG279),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ROUND(SUM(BH92:BH279),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ROUND(SUM(BI92:BI279),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141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1.4 - SO 1.4.2 Vodovodní řad 1 - etapa 2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J92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J93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J94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J164</f>
        <v>0</v>
      </c>
      <c r="K63" s="157"/>
    </row>
    <row r="64" spans="2:47" s="158" customFormat="1" ht="19.899999999999999" customHeight="1">
      <c r="B64" s="152"/>
      <c r="C64" s="153"/>
      <c r="D64" s="154" t="s">
        <v>153</v>
      </c>
      <c r="E64" s="155"/>
      <c r="F64" s="155"/>
      <c r="G64" s="155"/>
      <c r="H64" s="155"/>
      <c r="I64" s="155"/>
      <c r="J64" s="156">
        <f>J170</f>
        <v>0</v>
      </c>
      <c r="K64" s="157"/>
    </row>
    <row r="65" spans="2:12" s="158" customFormat="1" ht="19.899999999999999" customHeight="1">
      <c r="B65" s="152"/>
      <c r="C65" s="153"/>
      <c r="D65" s="154" t="s">
        <v>154</v>
      </c>
      <c r="E65" s="155"/>
      <c r="F65" s="155"/>
      <c r="G65" s="155"/>
      <c r="H65" s="155"/>
      <c r="I65" s="155"/>
      <c r="J65" s="156">
        <f>J174</f>
        <v>0</v>
      </c>
      <c r="K65" s="157"/>
    </row>
    <row r="66" spans="2:12" s="158" customFormat="1" ht="19.899999999999999" customHeight="1">
      <c r="B66" s="152"/>
      <c r="C66" s="153"/>
      <c r="D66" s="154" t="s">
        <v>155</v>
      </c>
      <c r="E66" s="155"/>
      <c r="F66" s="155"/>
      <c r="G66" s="155"/>
      <c r="H66" s="155"/>
      <c r="I66" s="155"/>
      <c r="J66" s="156">
        <f>J185</f>
        <v>0</v>
      </c>
      <c r="K66" s="157"/>
    </row>
    <row r="67" spans="2:12" s="158" customFormat="1" ht="19.899999999999999" customHeight="1">
      <c r="B67" s="152"/>
      <c r="C67" s="153"/>
      <c r="D67" s="154" t="s">
        <v>156</v>
      </c>
      <c r="E67" s="155"/>
      <c r="F67" s="155"/>
      <c r="G67" s="155"/>
      <c r="H67" s="155"/>
      <c r="I67" s="155"/>
      <c r="J67" s="156">
        <f>J239</f>
        <v>0</v>
      </c>
      <c r="K67" s="157"/>
    </row>
    <row r="68" spans="2:12" s="158" customFormat="1" ht="19.899999999999999" customHeight="1">
      <c r="B68" s="152"/>
      <c r="C68" s="153"/>
      <c r="D68" s="154" t="s">
        <v>157</v>
      </c>
      <c r="E68" s="155"/>
      <c r="F68" s="155"/>
      <c r="G68" s="155"/>
      <c r="H68" s="155"/>
      <c r="I68" s="155"/>
      <c r="J68" s="156">
        <f>J249</f>
        <v>0</v>
      </c>
      <c r="K68" s="157"/>
    </row>
    <row r="69" spans="2:12" s="158" customFormat="1" ht="19.899999999999999" customHeight="1">
      <c r="B69" s="152"/>
      <c r="C69" s="153"/>
      <c r="D69" s="154" t="s">
        <v>158</v>
      </c>
      <c r="E69" s="155"/>
      <c r="F69" s="155"/>
      <c r="G69" s="155"/>
      <c r="H69" s="155"/>
      <c r="I69" s="155"/>
      <c r="J69" s="156">
        <f>J256</f>
        <v>0</v>
      </c>
      <c r="K69" s="157"/>
    </row>
    <row r="70" spans="2:12" s="151" customFormat="1" ht="24.95" customHeight="1">
      <c r="B70" s="145"/>
      <c r="C70" s="146"/>
      <c r="D70" s="147" t="s">
        <v>563</v>
      </c>
      <c r="E70" s="148"/>
      <c r="F70" s="148"/>
      <c r="G70" s="148"/>
      <c r="H70" s="148"/>
      <c r="I70" s="148"/>
      <c r="J70" s="149">
        <f>J258</f>
        <v>0</v>
      </c>
      <c r="K70" s="150"/>
    </row>
    <row r="71" spans="2:12" s="109" customFormat="1" ht="21.75" customHeight="1">
      <c r="B71" s="110"/>
      <c r="C71" s="111"/>
      <c r="D71" s="111"/>
      <c r="E71" s="111"/>
      <c r="F71" s="111"/>
      <c r="G71" s="111"/>
      <c r="H71" s="111"/>
      <c r="I71" s="111"/>
      <c r="J71" s="111"/>
      <c r="K71" s="113"/>
    </row>
    <row r="72" spans="2:12" s="109" customFormat="1" ht="6.95" customHeight="1">
      <c r="B72" s="135"/>
      <c r="C72" s="136"/>
      <c r="D72" s="136"/>
      <c r="E72" s="136"/>
      <c r="F72" s="136"/>
      <c r="G72" s="136"/>
      <c r="H72" s="136"/>
      <c r="I72" s="136"/>
      <c r="J72" s="136"/>
      <c r="K72" s="137"/>
    </row>
    <row r="76" spans="2:12" s="109" customFormat="1" ht="6.95" customHeight="1"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10"/>
    </row>
    <row r="77" spans="2:12" s="109" customFormat="1" ht="36.950000000000003" customHeight="1">
      <c r="B77" s="110"/>
      <c r="C77" s="159" t="s">
        <v>159</v>
      </c>
      <c r="L77" s="110"/>
    </row>
    <row r="78" spans="2:12" s="109" customFormat="1" ht="6.95" customHeight="1">
      <c r="B78" s="110"/>
      <c r="L78" s="110"/>
    </row>
    <row r="79" spans="2:12" s="109" customFormat="1" ht="14.45" customHeight="1">
      <c r="B79" s="110"/>
      <c r="C79" s="160" t="s">
        <v>19</v>
      </c>
      <c r="L79" s="110"/>
    </row>
    <row r="80" spans="2:12" s="109" customFormat="1" ht="16.5" customHeight="1">
      <c r="B80" s="110"/>
      <c r="E80" s="368" t="str">
        <f>E7</f>
        <v>Kosmonosy, obnova vodovodu a kanalizace - 2020 - etapa 1, část B</v>
      </c>
      <c r="F80" s="369"/>
      <c r="G80" s="369"/>
      <c r="H80" s="369"/>
      <c r="L80" s="110"/>
    </row>
    <row r="81" spans="2:65" ht="15">
      <c r="B81" s="103"/>
      <c r="C81" s="160" t="s">
        <v>140</v>
      </c>
      <c r="L81" s="103"/>
    </row>
    <row r="82" spans="2:65" s="109" customFormat="1" ht="16.5" customHeight="1">
      <c r="B82" s="110"/>
      <c r="E82" s="368" t="s">
        <v>141</v>
      </c>
      <c r="F82" s="362"/>
      <c r="G82" s="362"/>
      <c r="H82" s="362"/>
      <c r="L82" s="110"/>
    </row>
    <row r="83" spans="2:65" s="109" customFormat="1" ht="14.45" customHeight="1">
      <c r="B83" s="110"/>
      <c r="C83" s="160" t="s">
        <v>142</v>
      </c>
      <c r="L83" s="110"/>
    </row>
    <row r="84" spans="2:65" s="109" customFormat="1" ht="17.25" customHeight="1">
      <c r="B84" s="110"/>
      <c r="E84" s="348" t="str">
        <f>E11</f>
        <v>1.4 - SO 1.4.2 Vodovodní řad 1 - etapa 2</v>
      </c>
      <c r="F84" s="362"/>
      <c r="G84" s="362"/>
      <c r="H84" s="362"/>
      <c r="L84" s="110"/>
    </row>
    <row r="85" spans="2:65" s="109" customFormat="1" ht="6.95" customHeight="1">
      <c r="B85" s="110"/>
      <c r="L85" s="110"/>
    </row>
    <row r="86" spans="2:65" s="109" customFormat="1" ht="18" customHeight="1">
      <c r="B86" s="110"/>
      <c r="C86" s="160" t="s">
        <v>24</v>
      </c>
      <c r="F86" s="162" t="str">
        <f>F14</f>
        <v>Kosmonosy</v>
      </c>
      <c r="I86" s="160" t="s">
        <v>26</v>
      </c>
      <c r="J86" s="163" t="str">
        <f>IF(J14="","",J14)</f>
        <v>18. 12. 2018</v>
      </c>
      <c r="L86" s="110"/>
    </row>
    <row r="87" spans="2:65" s="109" customFormat="1" ht="6.95" customHeight="1">
      <c r="B87" s="110"/>
      <c r="L87" s="110"/>
    </row>
    <row r="88" spans="2:65" s="109" customFormat="1" ht="15">
      <c r="B88" s="110"/>
      <c r="C88" s="160" t="s">
        <v>28</v>
      </c>
      <c r="F88" s="162" t="str">
        <f>E17</f>
        <v>Vodovody a kanalizace Mladá Boleslav, a.s.</v>
      </c>
      <c r="I88" s="160" t="s">
        <v>34</v>
      </c>
      <c r="J88" s="162" t="str">
        <f>E23</f>
        <v>Šindlar s.r.o., Na Brně 372/2a, Hradec Králové 6</v>
      </c>
      <c r="L88" s="110"/>
    </row>
    <row r="89" spans="2:65" s="109" customFormat="1" ht="14.45" customHeight="1">
      <c r="B89" s="110"/>
      <c r="C89" s="160" t="s">
        <v>32</v>
      </c>
      <c r="F89" s="162" t="str">
        <f>IF(E20="","",E20)</f>
        <v/>
      </c>
      <c r="L89" s="110"/>
    </row>
    <row r="90" spans="2:65" s="109" customFormat="1" ht="10.35" customHeight="1">
      <c r="B90" s="110"/>
      <c r="L90" s="110"/>
    </row>
    <row r="91" spans="2:65" s="171" customFormat="1" ht="29.25" customHeight="1">
      <c r="B91" s="164"/>
      <c r="C91" s="165" t="s">
        <v>160</v>
      </c>
      <c r="D91" s="166" t="s">
        <v>58</v>
      </c>
      <c r="E91" s="166" t="s">
        <v>54</v>
      </c>
      <c r="F91" s="166" t="s">
        <v>161</v>
      </c>
      <c r="G91" s="166" t="s">
        <v>162</v>
      </c>
      <c r="H91" s="166" t="s">
        <v>163</v>
      </c>
      <c r="I91" s="166" t="s">
        <v>164</v>
      </c>
      <c r="J91" s="166" t="s">
        <v>146</v>
      </c>
      <c r="K91" s="167" t="s">
        <v>165</v>
      </c>
      <c r="L91" s="164"/>
      <c r="M91" s="168" t="s">
        <v>166</v>
      </c>
      <c r="N91" s="169" t="s">
        <v>43</v>
      </c>
      <c r="O91" s="169" t="s">
        <v>167</v>
      </c>
      <c r="P91" s="169" t="s">
        <v>168</v>
      </c>
      <c r="Q91" s="169" t="s">
        <v>169</v>
      </c>
      <c r="R91" s="169" t="s">
        <v>170</v>
      </c>
      <c r="S91" s="169" t="s">
        <v>171</v>
      </c>
      <c r="T91" s="170" t="s">
        <v>172</v>
      </c>
    </row>
    <row r="92" spans="2:65" s="109" customFormat="1" ht="29.25" customHeight="1">
      <c r="B92" s="110"/>
      <c r="C92" s="172" t="s">
        <v>147</v>
      </c>
      <c r="J92" s="173">
        <f>BK92</f>
        <v>0</v>
      </c>
      <c r="L92" s="110"/>
      <c r="M92" s="174"/>
      <c r="N92" s="120"/>
      <c r="O92" s="120"/>
      <c r="P92" s="175">
        <f>P93+P258</f>
        <v>0</v>
      </c>
      <c r="Q92" s="120"/>
      <c r="R92" s="175">
        <f>R93+R258</f>
        <v>4.0341930000000001</v>
      </c>
      <c r="S92" s="120"/>
      <c r="T92" s="176">
        <f>T93+T258</f>
        <v>72.749175999999991</v>
      </c>
      <c r="AT92" s="99" t="s">
        <v>72</v>
      </c>
      <c r="AU92" s="99" t="s">
        <v>148</v>
      </c>
      <c r="BK92" s="177">
        <f>BK93+BK258</f>
        <v>0</v>
      </c>
    </row>
    <row r="93" spans="2:65" s="179" customFormat="1" ht="37.35" customHeight="1">
      <c r="B93" s="178"/>
      <c r="D93" s="180" t="s">
        <v>72</v>
      </c>
      <c r="E93" s="181" t="s">
        <v>173</v>
      </c>
      <c r="F93" s="181" t="s">
        <v>174</v>
      </c>
      <c r="J93" s="182">
        <f>BK93</f>
        <v>0</v>
      </c>
      <c r="L93" s="178"/>
      <c r="M93" s="183"/>
      <c r="N93" s="184"/>
      <c r="O93" s="184"/>
      <c r="P93" s="185">
        <f>P94+P164+P170+P174+P185+P239+P249+P256</f>
        <v>0</v>
      </c>
      <c r="Q93" s="184"/>
      <c r="R93" s="185">
        <f>R94+R164+R170+R174+R185+R239+R249+R256</f>
        <v>4.0341930000000001</v>
      </c>
      <c r="S93" s="184"/>
      <c r="T93" s="186">
        <f>T94+T164+T170+T174+T185+T239+T249+T256</f>
        <v>72.749175999999991</v>
      </c>
      <c r="AR93" s="180" t="s">
        <v>77</v>
      </c>
      <c r="AT93" s="187" t="s">
        <v>72</v>
      </c>
      <c r="AU93" s="187" t="s">
        <v>73</v>
      </c>
      <c r="AY93" s="180" t="s">
        <v>175</v>
      </c>
      <c r="BK93" s="188">
        <f>BK94+BK164+BK170+BK174+BK185+BK239+BK249+BK256</f>
        <v>0</v>
      </c>
    </row>
    <row r="94" spans="2:65" s="179" customFormat="1" ht="19.899999999999999" customHeight="1">
      <c r="B94" s="178"/>
      <c r="D94" s="180" t="s">
        <v>72</v>
      </c>
      <c r="E94" s="189" t="s">
        <v>77</v>
      </c>
      <c r="F94" s="189" t="s">
        <v>176</v>
      </c>
      <c r="J94" s="190">
        <f>BK94</f>
        <v>0</v>
      </c>
      <c r="L94" s="178"/>
      <c r="M94" s="183"/>
      <c r="N94" s="184"/>
      <c r="O94" s="184"/>
      <c r="P94" s="185">
        <f>SUM(P95:P163)</f>
        <v>0</v>
      </c>
      <c r="Q94" s="184"/>
      <c r="R94" s="185">
        <f>SUM(R95:R163)</f>
        <v>0.2659842</v>
      </c>
      <c r="S94" s="184"/>
      <c r="T94" s="186">
        <f>SUM(T95:T163)</f>
        <v>72.703095999999988</v>
      </c>
      <c r="AR94" s="180" t="s">
        <v>77</v>
      </c>
      <c r="AT94" s="187" t="s">
        <v>72</v>
      </c>
      <c r="AU94" s="187" t="s">
        <v>77</v>
      </c>
      <c r="AY94" s="180" t="s">
        <v>175</v>
      </c>
      <c r="BK94" s="188">
        <f>SUM(BK95:BK163)</f>
        <v>0</v>
      </c>
    </row>
    <row r="95" spans="2:65" s="109" customFormat="1" ht="51" customHeight="1">
      <c r="B95" s="110"/>
      <c r="C95" s="191" t="s">
        <v>77</v>
      </c>
      <c r="D95" s="191" t="s">
        <v>177</v>
      </c>
      <c r="E95" s="192" t="s">
        <v>178</v>
      </c>
      <c r="F95" s="193" t="s">
        <v>179</v>
      </c>
      <c r="G95" s="194" t="s">
        <v>180</v>
      </c>
      <c r="H95" s="195">
        <v>72.808999999999997</v>
      </c>
      <c r="I95" s="9"/>
      <c r="J95" s="196">
        <f>ROUND(I95*H95,2)</f>
        <v>0</v>
      </c>
      <c r="K95" s="193" t="s">
        <v>181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0</v>
      </c>
      <c r="R95" s="199">
        <f>Q95*H95</f>
        <v>0</v>
      </c>
      <c r="S95" s="199">
        <v>0.44</v>
      </c>
      <c r="T95" s="200">
        <f>S95*H95</f>
        <v>32.035959999999996</v>
      </c>
      <c r="AR95" s="99" t="s">
        <v>113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113</v>
      </c>
      <c r="BM95" s="99" t="s">
        <v>564</v>
      </c>
    </row>
    <row r="96" spans="2:65" s="109" customFormat="1" ht="27">
      <c r="B96" s="110"/>
      <c r="D96" s="202" t="s">
        <v>183</v>
      </c>
      <c r="F96" s="203" t="s">
        <v>184</v>
      </c>
      <c r="I96" s="7"/>
      <c r="L96" s="110"/>
      <c r="M96" s="204"/>
      <c r="N96" s="111"/>
      <c r="O96" s="111"/>
      <c r="P96" s="111"/>
      <c r="Q96" s="111"/>
      <c r="R96" s="111"/>
      <c r="S96" s="111"/>
      <c r="T96" s="205"/>
      <c r="AT96" s="99" t="s">
        <v>183</v>
      </c>
      <c r="AU96" s="99" t="s">
        <v>81</v>
      </c>
    </row>
    <row r="97" spans="2:65" s="207" customFormat="1">
      <c r="B97" s="206"/>
      <c r="D97" s="202" t="s">
        <v>185</v>
      </c>
      <c r="E97" s="208" t="s">
        <v>5</v>
      </c>
      <c r="F97" s="209" t="s">
        <v>565</v>
      </c>
      <c r="H97" s="208" t="s">
        <v>5</v>
      </c>
      <c r="I97" s="10"/>
      <c r="L97" s="206"/>
      <c r="M97" s="210"/>
      <c r="N97" s="211"/>
      <c r="O97" s="211"/>
      <c r="P97" s="211"/>
      <c r="Q97" s="211"/>
      <c r="R97" s="211"/>
      <c r="S97" s="211"/>
      <c r="T97" s="212"/>
      <c r="AT97" s="208" t="s">
        <v>185</v>
      </c>
      <c r="AU97" s="208" t="s">
        <v>81</v>
      </c>
      <c r="AV97" s="207" t="s">
        <v>77</v>
      </c>
      <c r="AW97" s="207" t="s">
        <v>36</v>
      </c>
      <c r="AX97" s="207" t="s">
        <v>73</v>
      </c>
      <c r="AY97" s="208" t="s">
        <v>175</v>
      </c>
    </row>
    <row r="98" spans="2:65" s="207" customFormat="1">
      <c r="B98" s="206"/>
      <c r="D98" s="202" t="s">
        <v>185</v>
      </c>
      <c r="E98" s="208" t="s">
        <v>5</v>
      </c>
      <c r="F98" s="209" t="s">
        <v>187</v>
      </c>
      <c r="H98" s="208" t="s">
        <v>5</v>
      </c>
      <c r="I98" s="10"/>
      <c r="L98" s="206"/>
      <c r="M98" s="210"/>
      <c r="N98" s="211"/>
      <c r="O98" s="211"/>
      <c r="P98" s="211"/>
      <c r="Q98" s="211"/>
      <c r="R98" s="211"/>
      <c r="S98" s="211"/>
      <c r="T98" s="212"/>
      <c r="AT98" s="208" t="s">
        <v>185</v>
      </c>
      <c r="AU98" s="208" t="s">
        <v>81</v>
      </c>
      <c r="AV98" s="207" t="s">
        <v>77</v>
      </c>
      <c r="AW98" s="207" t="s">
        <v>36</v>
      </c>
      <c r="AX98" s="207" t="s">
        <v>73</v>
      </c>
      <c r="AY98" s="208" t="s">
        <v>175</v>
      </c>
    </row>
    <row r="99" spans="2:65" s="214" customFormat="1">
      <c r="B99" s="213"/>
      <c r="D99" s="202" t="s">
        <v>185</v>
      </c>
      <c r="E99" s="215" t="s">
        <v>5</v>
      </c>
      <c r="F99" s="216" t="s">
        <v>566</v>
      </c>
      <c r="H99" s="217">
        <v>72.808999999999997</v>
      </c>
      <c r="I99" s="11"/>
      <c r="L99" s="213"/>
      <c r="M99" s="218"/>
      <c r="N99" s="219"/>
      <c r="O99" s="219"/>
      <c r="P99" s="219"/>
      <c r="Q99" s="219"/>
      <c r="R99" s="219"/>
      <c r="S99" s="219"/>
      <c r="T99" s="220"/>
      <c r="AT99" s="215" t="s">
        <v>185</v>
      </c>
      <c r="AU99" s="215" t="s">
        <v>81</v>
      </c>
      <c r="AV99" s="214" t="s">
        <v>81</v>
      </c>
      <c r="AW99" s="214" t="s">
        <v>36</v>
      </c>
      <c r="AX99" s="214" t="s">
        <v>77</v>
      </c>
      <c r="AY99" s="215" t="s">
        <v>175</v>
      </c>
    </row>
    <row r="100" spans="2:65" s="109" customFormat="1" ht="38.25" customHeight="1">
      <c r="B100" s="110"/>
      <c r="C100" s="191" t="s">
        <v>81</v>
      </c>
      <c r="D100" s="191" t="s">
        <v>177</v>
      </c>
      <c r="E100" s="192" t="s">
        <v>189</v>
      </c>
      <c r="F100" s="193" t="s">
        <v>190</v>
      </c>
      <c r="G100" s="194" t="s">
        <v>180</v>
      </c>
      <c r="H100" s="195">
        <v>105.904</v>
      </c>
      <c r="I100" s="9"/>
      <c r="J100" s="196">
        <f>ROUND(I100*H100,2)</f>
        <v>0</v>
      </c>
      <c r="K100" s="193" t="s">
        <v>5</v>
      </c>
      <c r="L100" s="110"/>
      <c r="M100" s="197" t="s">
        <v>5</v>
      </c>
      <c r="N100" s="198" t="s">
        <v>44</v>
      </c>
      <c r="O100" s="111"/>
      <c r="P100" s="199">
        <f>O100*H100</f>
        <v>0</v>
      </c>
      <c r="Q100" s="199">
        <v>2.9999999999999997E-4</v>
      </c>
      <c r="R100" s="199">
        <f>Q100*H100</f>
        <v>3.1771199999999999E-2</v>
      </c>
      <c r="S100" s="199">
        <v>0.38400000000000001</v>
      </c>
      <c r="T100" s="200">
        <f>S100*H100</f>
        <v>40.667135999999999</v>
      </c>
      <c r="AR100" s="99" t="s">
        <v>113</v>
      </c>
      <c r="AT100" s="99" t="s">
        <v>177</v>
      </c>
      <c r="AU100" s="99" t="s">
        <v>81</v>
      </c>
      <c r="AY100" s="99" t="s">
        <v>175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99" t="s">
        <v>77</v>
      </c>
      <c r="BK100" s="201">
        <f>ROUND(I100*H100,2)</f>
        <v>0</v>
      </c>
      <c r="BL100" s="99" t="s">
        <v>113</v>
      </c>
      <c r="BM100" s="99" t="s">
        <v>567</v>
      </c>
    </row>
    <row r="101" spans="2:65" s="109" customFormat="1" ht="27">
      <c r="B101" s="110"/>
      <c r="D101" s="202" t="s">
        <v>183</v>
      </c>
      <c r="F101" s="203" t="s">
        <v>192</v>
      </c>
      <c r="I101" s="7"/>
      <c r="L101" s="110"/>
      <c r="M101" s="204"/>
      <c r="N101" s="111"/>
      <c r="O101" s="111"/>
      <c r="P101" s="111"/>
      <c r="Q101" s="111"/>
      <c r="R101" s="111"/>
      <c r="S101" s="111"/>
      <c r="T101" s="205"/>
      <c r="AT101" s="99" t="s">
        <v>183</v>
      </c>
      <c r="AU101" s="99" t="s">
        <v>81</v>
      </c>
    </row>
    <row r="102" spans="2:65" s="207" customFormat="1">
      <c r="B102" s="206"/>
      <c r="D102" s="202" t="s">
        <v>185</v>
      </c>
      <c r="E102" s="208" t="s">
        <v>5</v>
      </c>
      <c r="F102" s="209" t="s">
        <v>565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07" customFormat="1">
      <c r="B103" s="206"/>
      <c r="D103" s="202" t="s">
        <v>185</v>
      </c>
      <c r="E103" s="208" t="s">
        <v>5</v>
      </c>
      <c r="F103" s="209" t="s">
        <v>187</v>
      </c>
      <c r="H103" s="208" t="s">
        <v>5</v>
      </c>
      <c r="I103" s="10"/>
      <c r="L103" s="206"/>
      <c r="M103" s="210"/>
      <c r="N103" s="211"/>
      <c r="O103" s="211"/>
      <c r="P103" s="211"/>
      <c r="Q103" s="211"/>
      <c r="R103" s="211"/>
      <c r="S103" s="211"/>
      <c r="T103" s="212"/>
      <c r="AT103" s="208" t="s">
        <v>185</v>
      </c>
      <c r="AU103" s="208" t="s">
        <v>81</v>
      </c>
      <c r="AV103" s="207" t="s">
        <v>77</v>
      </c>
      <c r="AW103" s="207" t="s">
        <v>36</v>
      </c>
      <c r="AX103" s="207" t="s">
        <v>73</v>
      </c>
      <c r="AY103" s="208" t="s">
        <v>175</v>
      </c>
    </row>
    <row r="104" spans="2:65" s="214" customFormat="1">
      <c r="B104" s="213"/>
      <c r="D104" s="202" t="s">
        <v>185</v>
      </c>
      <c r="E104" s="215" t="s">
        <v>5</v>
      </c>
      <c r="F104" s="216" t="s">
        <v>568</v>
      </c>
      <c r="H104" s="217">
        <v>105.904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77</v>
      </c>
      <c r="AY104" s="215" t="s">
        <v>175</v>
      </c>
    </row>
    <row r="105" spans="2:65" s="109" customFormat="1" ht="25.5" customHeight="1">
      <c r="B105" s="110"/>
      <c r="C105" s="191" t="s">
        <v>98</v>
      </c>
      <c r="D105" s="191" t="s">
        <v>177</v>
      </c>
      <c r="E105" s="192" t="s">
        <v>203</v>
      </c>
      <c r="F105" s="193" t="s">
        <v>204</v>
      </c>
      <c r="G105" s="194" t="s">
        <v>205</v>
      </c>
      <c r="H105" s="195">
        <v>30</v>
      </c>
      <c r="I105" s="9"/>
      <c r="J105" s="196">
        <f>ROUND(I105*H105,2)</f>
        <v>0</v>
      </c>
      <c r="K105" s="193" t="s">
        <v>181</v>
      </c>
      <c r="L105" s="110"/>
      <c r="M105" s="197" t="s">
        <v>5</v>
      </c>
      <c r="N105" s="198" t="s">
        <v>44</v>
      </c>
      <c r="O105" s="111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99" t="s">
        <v>113</v>
      </c>
      <c r="AT105" s="99" t="s">
        <v>177</v>
      </c>
      <c r="AU105" s="99" t="s">
        <v>81</v>
      </c>
      <c r="AY105" s="99" t="s">
        <v>175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99" t="s">
        <v>77</v>
      </c>
      <c r="BK105" s="201">
        <f>ROUND(I105*H105,2)</f>
        <v>0</v>
      </c>
      <c r="BL105" s="99" t="s">
        <v>113</v>
      </c>
      <c r="BM105" s="99" t="s">
        <v>569</v>
      </c>
    </row>
    <row r="106" spans="2:65" s="109" customFormat="1" ht="27">
      <c r="B106" s="110"/>
      <c r="D106" s="202" t="s">
        <v>183</v>
      </c>
      <c r="F106" s="203" t="s">
        <v>570</v>
      </c>
      <c r="I106" s="7"/>
      <c r="L106" s="110"/>
      <c r="M106" s="204"/>
      <c r="N106" s="111"/>
      <c r="O106" s="111"/>
      <c r="P106" s="111"/>
      <c r="Q106" s="111"/>
      <c r="R106" s="111"/>
      <c r="S106" s="111"/>
      <c r="T106" s="205"/>
      <c r="AT106" s="99" t="s">
        <v>183</v>
      </c>
      <c r="AU106" s="99" t="s">
        <v>81</v>
      </c>
    </row>
    <row r="107" spans="2:65" s="214" customFormat="1">
      <c r="B107" s="213"/>
      <c r="D107" s="202" t="s">
        <v>185</v>
      </c>
      <c r="E107" s="215" t="s">
        <v>5</v>
      </c>
      <c r="F107" s="216" t="s">
        <v>571</v>
      </c>
      <c r="H107" s="217">
        <v>30</v>
      </c>
      <c r="I107" s="11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5" t="s">
        <v>185</v>
      </c>
      <c r="AU107" s="215" t="s">
        <v>81</v>
      </c>
      <c r="AV107" s="214" t="s">
        <v>81</v>
      </c>
      <c r="AW107" s="214" t="s">
        <v>36</v>
      </c>
      <c r="AX107" s="214" t="s">
        <v>77</v>
      </c>
      <c r="AY107" s="215" t="s">
        <v>175</v>
      </c>
    </row>
    <row r="108" spans="2:65" s="109" customFormat="1" ht="63.75" customHeight="1">
      <c r="B108" s="110"/>
      <c r="C108" s="191" t="s">
        <v>113</v>
      </c>
      <c r="D108" s="191" t="s">
        <v>177</v>
      </c>
      <c r="E108" s="192" t="s">
        <v>215</v>
      </c>
      <c r="F108" s="193" t="s">
        <v>216</v>
      </c>
      <c r="G108" s="194" t="s">
        <v>199</v>
      </c>
      <c r="H108" s="195">
        <v>2.2000000000000002</v>
      </c>
      <c r="I108" s="9"/>
      <c r="J108" s="196">
        <f>ROUND(I108*H108,2)</f>
        <v>0</v>
      </c>
      <c r="K108" s="193" t="s">
        <v>181</v>
      </c>
      <c r="L108" s="110"/>
      <c r="M108" s="197" t="s">
        <v>5</v>
      </c>
      <c r="N108" s="198" t="s">
        <v>44</v>
      </c>
      <c r="O108" s="111"/>
      <c r="P108" s="199">
        <f>O108*H108</f>
        <v>0</v>
      </c>
      <c r="Q108" s="199">
        <v>3.6900000000000002E-2</v>
      </c>
      <c r="R108" s="199">
        <f>Q108*H108</f>
        <v>8.1180000000000016E-2</v>
      </c>
      <c r="S108" s="199">
        <v>0</v>
      </c>
      <c r="T108" s="200">
        <f>S108*H108</f>
        <v>0</v>
      </c>
      <c r="AR108" s="99" t="s">
        <v>113</v>
      </c>
      <c r="AT108" s="99" t="s">
        <v>177</v>
      </c>
      <c r="AU108" s="99" t="s">
        <v>81</v>
      </c>
      <c r="AY108" s="99" t="s">
        <v>175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99" t="s">
        <v>77</v>
      </c>
      <c r="BK108" s="201">
        <f>ROUND(I108*H108,2)</f>
        <v>0</v>
      </c>
      <c r="BL108" s="99" t="s">
        <v>113</v>
      </c>
      <c r="BM108" s="99" t="s">
        <v>572</v>
      </c>
    </row>
    <row r="109" spans="2:65" s="207" customFormat="1">
      <c r="B109" s="206"/>
      <c r="D109" s="202" t="s">
        <v>185</v>
      </c>
      <c r="E109" s="208" t="s">
        <v>5</v>
      </c>
      <c r="F109" s="209" t="s">
        <v>573</v>
      </c>
      <c r="H109" s="208" t="s">
        <v>5</v>
      </c>
      <c r="I109" s="10"/>
      <c r="L109" s="206"/>
      <c r="M109" s="210"/>
      <c r="N109" s="211"/>
      <c r="O109" s="211"/>
      <c r="P109" s="211"/>
      <c r="Q109" s="211"/>
      <c r="R109" s="211"/>
      <c r="S109" s="211"/>
      <c r="T109" s="212"/>
      <c r="AT109" s="208" t="s">
        <v>185</v>
      </c>
      <c r="AU109" s="208" t="s">
        <v>81</v>
      </c>
      <c r="AV109" s="207" t="s">
        <v>77</v>
      </c>
      <c r="AW109" s="207" t="s">
        <v>36</v>
      </c>
      <c r="AX109" s="207" t="s">
        <v>73</v>
      </c>
      <c r="AY109" s="208" t="s">
        <v>175</v>
      </c>
    </row>
    <row r="110" spans="2:65" s="214" customFormat="1">
      <c r="B110" s="213"/>
      <c r="D110" s="202" t="s">
        <v>185</v>
      </c>
      <c r="E110" s="215" t="s">
        <v>5</v>
      </c>
      <c r="F110" s="216" t="s">
        <v>574</v>
      </c>
      <c r="H110" s="217">
        <v>2.2000000000000002</v>
      </c>
      <c r="I110" s="11"/>
      <c r="L110" s="213"/>
      <c r="M110" s="218"/>
      <c r="N110" s="219"/>
      <c r="O110" s="219"/>
      <c r="P110" s="219"/>
      <c r="Q110" s="219"/>
      <c r="R110" s="219"/>
      <c r="S110" s="219"/>
      <c r="T110" s="220"/>
      <c r="AT110" s="215" t="s">
        <v>185</v>
      </c>
      <c r="AU110" s="215" t="s">
        <v>81</v>
      </c>
      <c r="AV110" s="214" t="s">
        <v>81</v>
      </c>
      <c r="AW110" s="214" t="s">
        <v>36</v>
      </c>
      <c r="AX110" s="214" t="s">
        <v>77</v>
      </c>
      <c r="AY110" s="215" t="s">
        <v>175</v>
      </c>
    </row>
    <row r="111" spans="2:65" s="109" customFormat="1" ht="25.5" customHeight="1">
      <c r="B111" s="110"/>
      <c r="C111" s="191" t="s">
        <v>125</v>
      </c>
      <c r="D111" s="191" t="s">
        <v>177</v>
      </c>
      <c r="E111" s="192" t="s">
        <v>220</v>
      </c>
      <c r="F111" s="193" t="s">
        <v>221</v>
      </c>
      <c r="G111" s="194" t="s">
        <v>222</v>
      </c>
      <c r="H111" s="195">
        <v>4.3780000000000001</v>
      </c>
      <c r="I111" s="9"/>
      <c r="J111" s="196">
        <f>ROUND(I111*H111,2)</f>
        <v>0</v>
      </c>
      <c r="K111" s="193" t="s">
        <v>181</v>
      </c>
      <c r="L111" s="110"/>
      <c r="M111" s="197" t="s">
        <v>5</v>
      </c>
      <c r="N111" s="198" t="s">
        <v>44</v>
      </c>
      <c r="O111" s="111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99" t="s">
        <v>113</v>
      </c>
      <c r="AT111" s="99" t="s">
        <v>177</v>
      </c>
      <c r="AU111" s="99" t="s">
        <v>81</v>
      </c>
      <c r="AY111" s="99" t="s">
        <v>175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99" t="s">
        <v>77</v>
      </c>
      <c r="BK111" s="201">
        <f>ROUND(I111*H111,2)</f>
        <v>0</v>
      </c>
      <c r="BL111" s="99" t="s">
        <v>113</v>
      </c>
      <c r="BM111" s="99" t="s">
        <v>575</v>
      </c>
    </row>
    <row r="112" spans="2:65" s="214" customFormat="1">
      <c r="B112" s="213"/>
      <c r="D112" s="202" t="s">
        <v>185</v>
      </c>
      <c r="E112" s="215" t="s">
        <v>5</v>
      </c>
      <c r="F112" s="216" t="s">
        <v>576</v>
      </c>
      <c r="H112" s="217">
        <v>4.3780000000000001</v>
      </c>
      <c r="I112" s="11"/>
      <c r="L112" s="213"/>
      <c r="M112" s="218"/>
      <c r="N112" s="219"/>
      <c r="O112" s="219"/>
      <c r="P112" s="219"/>
      <c r="Q112" s="219"/>
      <c r="R112" s="219"/>
      <c r="S112" s="219"/>
      <c r="T112" s="220"/>
      <c r="AT112" s="215" t="s">
        <v>185</v>
      </c>
      <c r="AU112" s="215" t="s">
        <v>81</v>
      </c>
      <c r="AV112" s="214" t="s">
        <v>81</v>
      </c>
      <c r="AW112" s="214" t="s">
        <v>36</v>
      </c>
      <c r="AX112" s="214" t="s">
        <v>77</v>
      </c>
      <c r="AY112" s="215" t="s">
        <v>175</v>
      </c>
    </row>
    <row r="113" spans="2:65" s="109" customFormat="1" ht="38.25" customHeight="1">
      <c r="B113" s="110"/>
      <c r="C113" s="191" t="s">
        <v>214</v>
      </c>
      <c r="D113" s="191" t="s">
        <v>177</v>
      </c>
      <c r="E113" s="192" t="s">
        <v>226</v>
      </c>
      <c r="F113" s="193" t="s">
        <v>227</v>
      </c>
      <c r="G113" s="194" t="s">
        <v>222</v>
      </c>
      <c r="H113" s="195">
        <v>43.685000000000002</v>
      </c>
      <c r="I113" s="9"/>
      <c r="J113" s="196">
        <f>ROUND(I113*H113,2)</f>
        <v>0</v>
      </c>
      <c r="K113" s="193" t="s">
        <v>181</v>
      </c>
      <c r="L113" s="110"/>
      <c r="M113" s="197" t="s">
        <v>5</v>
      </c>
      <c r="N113" s="198" t="s">
        <v>44</v>
      </c>
      <c r="O113" s="111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99" t="s">
        <v>113</v>
      </c>
      <c r="AT113" s="99" t="s">
        <v>177</v>
      </c>
      <c r="AU113" s="99" t="s">
        <v>81</v>
      </c>
      <c r="AY113" s="99" t="s">
        <v>175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99" t="s">
        <v>77</v>
      </c>
      <c r="BK113" s="201">
        <f>ROUND(I113*H113,2)</f>
        <v>0</v>
      </c>
      <c r="BL113" s="99" t="s">
        <v>113</v>
      </c>
      <c r="BM113" s="99" t="s">
        <v>577</v>
      </c>
    </row>
    <row r="114" spans="2:65" s="207" customFormat="1">
      <c r="B114" s="206"/>
      <c r="D114" s="202" t="s">
        <v>185</v>
      </c>
      <c r="E114" s="208" t="s">
        <v>5</v>
      </c>
      <c r="F114" s="209" t="s">
        <v>578</v>
      </c>
      <c r="H114" s="208" t="s">
        <v>5</v>
      </c>
      <c r="I114" s="10"/>
      <c r="L114" s="206"/>
      <c r="M114" s="210"/>
      <c r="N114" s="211"/>
      <c r="O114" s="211"/>
      <c r="P114" s="211"/>
      <c r="Q114" s="211"/>
      <c r="R114" s="211"/>
      <c r="S114" s="211"/>
      <c r="T114" s="212"/>
      <c r="AT114" s="208" t="s">
        <v>185</v>
      </c>
      <c r="AU114" s="208" t="s">
        <v>81</v>
      </c>
      <c r="AV114" s="207" t="s">
        <v>77</v>
      </c>
      <c r="AW114" s="207" t="s">
        <v>36</v>
      </c>
      <c r="AX114" s="207" t="s">
        <v>73</v>
      </c>
      <c r="AY114" s="208" t="s">
        <v>175</v>
      </c>
    </row>
    <row r="115" spans="2:65" s="214" customFormat="1">
      <c r="B115" s="213"/>
      <c r="D115" s="202" t="s">
        <v>185</v>
      </c>
      <c r="E115" s="215" t="s">
        <v>5</v>
      </c>
      <c r="F115" s="216" t="s">
        <v>579</v>
      </c>
      <c r="H115" s="217">
        <v>43.685000000000002</v>
      </c>
      <c r="I115" s="11"/>
      <c r="L115" s="213"/>
      <c r="M115" s="218"/>
      <c r="N115" s="219"/>
      <c r="O115" s="219"/>
      <c r="P115" s="219"/>
      <c r="Q115" s="219"/>
      <c r="R115" s="219"/>
      <c r="S115" s="219"/>
      <c r="T115" s="220"/>
      <c r="AT115" s="215" t="s">
        <v>185</v>
      </c>
      <c r="AU115" s="215" t="s">
        <v>81</v>
      </c>
      <c r="AV115" s="214" t="s">
        <v>81</v>
      </c>
      <c r="AW115" s="214" t="s">
        <v>36</v>
      </c>
      <c r="AX115" s="214" t="s">
        <v>77</v>
      </c>
      <c r="AY115" s="215" t="s">
        <v>175</v>
      </c>
    </row>
    <row r="116" spans="2:65" s="109" customFormat="1" ht="38.25" customHeight="1">
      <c r="B116" s="110"/>
      <c r="C116" s="191" t="s">
        <v>219</v>
      </c>
      <c r="D116" s="191" t="s">
        <v>177</v>
      </c>
      <c r="E116" s="192" t="s">
        <v>233</v>
      </c>
      <c r="F116" s="193" t="s">
        <v>234</v>
      </c>
      <c r="G116" s="194" t="s">
        <v>222</v>
      </c>
      <c r="H116" s="195">
        <v>81.912999999999997</v>
      </c>
      <c r="I116" s="9"/>
      <c r="J116" s="196">
        <f>ROUND(I116*H116,2)</f>
        <v>0</v>
      </c>
      <c r="K116" s="193" t="s">
        <v>181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113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113</v>
      </c>
      <c r="BM116" s="99" t="s">
        <v>580</v>
      </c>
    </row>
    <row r="117" spans="2:65" s="207" customFormat="1">
      <c r="B117" s="206"/>
      <c r="D117" s="202" t="s">
        <v>185</v>
      </c>
      <c r="E117" s="208" t="s">
        <v>5</v>
      </c>
      <c r="F117" s="209" t="s">
        <v>578</v>
      </c>
      <c r="H117" s="208" t="s">
        <v>5</v>
      </c>
      <c r="I117" s="10"/>
      <c r="L117" s="206"/>
      <c r="M117" s="210"/>
      <c r="N117" s="211"/>
      <c r="O117" s="211"/>
      <c r="P117" s="211"/>
      <c r="Q117" s="211"/>
      <c r="R117" s="211"/>
      <c r="S117" s="211"/>
      <c r="T117" s="212"/>
      <c r="AT117" s="208" t="s">
        <v>185</v>
      </c>
      <c r="AU117" s="208" t="s">
        <v>81</v>
      </c>
      <c r="AV117" s="207" t="s">
        <v>77</v>
      </c>
      <c r="AW117" s="207" t="s">
        <v>36</v>
      </c>
      <c r="AX117" s="207" t="s">
        <v>73</v>
      </c>
      <c r="AY117" s="208" t="s">
        <v>175</v>
      </c>
    </row>
    <row r="118" spans="2:65" s="207" customFormat="1">
      <c r="B118" s="206"/>
      <c r="D118" s="202" t="s">
        <v>185</v>
      </c>
      <c r="E118" s="208" t="s">
        <v>5</v>
      </c>
      <c r="F118" s="209" t="s">
        <v>230</v>
      </c>
      <c r="H118" s="208" t="s">
        <v>5</v>
      </c>
      <c r="I118" s="10"/>
      <c r="L118" s="206"/>
      <c r="M118" s="210"/>
      <c r="N118" s="211"/>
      <c r="O118" s="211"/>
      <c r="P118" s="211"/>
      <c r="Q118" s="211"/>
      <c r="R118" s="211"/>
      <c r="S118" s="211"/>
      <c r="T118" s="212"/>
      <c r="AT118" s="208" t="s">
        <v>185</v>
      </c>
      <c r="AU118" s="208" t="s">
        <v>81</v>
      </c>
      <c r="AV118" s="207" t="s">
        <v>77</v>
      </c>
      <c r="AW118" s="207" t="s">
        <v>36</v>
      </c>
      <c r="AX118" s="207" t="s">
        <v>73</v>
      </c>
      <c r="AY118" s="208" t="s">
        <v>175</v>
      </c>
    </row>
    <row r="119" spans="2:65" s="214" customFormat="1">
      <c r="B119" s="213"/>
      <c r="D119" s="202" t="s">
        <v>185</v>
      </c>
      <c r="E119" s="215" t="s">
        <v>5</v>
      </c>
      <c r="F119" s="216" t="s">
        <v>581</v>
      </c>
      <c r="H119" s="217">
        <v>116</v>
      </c>
      <c r="I119" s="11"/>
      <c r="L119" s="213"/>
      <c r="M119" s="218"/>
      <c r="N119" s="219"/>
      <c r="O119" s="219"/>
      <c r="P119" s="219"/>
      <c r="Q119" s="219"/>
      <c r="R119" s="219"/>
      <c r="S119" s="219"/>
      <c r="T119" s="220"/>
      <c r="AT119" s="215" t="s">
        <v>185</v>
      </c>
      <c r="AU119" s="215" t="s">
        <v>81</v>
      </c>
      <c r="AV119" s="214" t="s">
        <v>81</v>
      </c>
      <c r="AW119" s="214" t="s">
        <v>36</v>
      </c>
      <c r="AX119" s="214" t="s">
        <v>73</v>
      </c>
      <c r="AY119" s="215" t="s">
        <v>175</v>
      </c>
    </row>
    <row r="120" spans="2:65" s="214" customFormat="1">
      <c r="B120" s="213"/>
      <c r="D120" s="202" t="s">
        <v>185</v>
      </c>
      <c r="E120" s="215" t="s">
        <v>5</v>
      </c>
      <c r="F120" s="216" t="s">
        <v>582</v>
      </c>
      <c r="H120" s="217">
        <v>-43.685000000000002</v>
      </c>
      <c r="I120" s="11"/>
      <c r="L120" s="213"/>
      <c r="M120" s="218"/>
      <c r="N120" s="219"/>
      <c r="O120" s="219"/>
      <c r="P120" s="219"/>
      <c r="Q120" s="219"/>
      <c r="R120" s="219"/>
      <c r="S120" s="219"/>
      <c r="T120" s="220"/>
      <c r="AT120" s="215" t="s">
        <v>185</v>
      </c>
      <c r="AU120" s="215" t="s">
        <v>81</v>
      </c>
      <c r="AV120" s="214" t="s">
        <v>81</v>
      </c>
      <c r="AW120" s="214" t="s">
        <v>36</v>
      </c>
      <c r="AX120" s="214" t="s">
        <v>73</v>
      </c>
      <c r="AY120" s="215" t="s">
        <v>175</v>
      </c>
    </row>
    <row r="121" spans="2:65" s="207" customFormat="1">
      <c r="B121" s="206"/>
      <c r="D121" s="202" t="s">
        <v>185</v>
      </c>
      <c r="E121" s="208" t="s">
        <v>5</v>
      </c>
      <c r="F121" s="209" t="s">
        <v>239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14" customFormat="1">
      <c r="B122" s="213"/>
      <c r="D122" s="202" t="s">
        <v>185</v>
      </c>
      <c r="E122" s="215" t="s">
        <v>5</v>
      </c>
      <c r="F122" s="216" t="s">
        <v>583</v>
      </c>
      <c r="H122" s="217">
        <v>9.5980000000000008</v>
      </c>
      <c r="I122" s="11"/>
      <c r="L122" s="213"/>
      <c r="M122" s="218"/>
      <c r="N122" s="219"/>
      <c r="O122" s="219"/>
      <c r="P122" s="219"/>
      <c r="Q122" s="219"/>
      <c r="R122" s="219"/>
      <c r="S122" s="219"/>
      <c r="T122" s="220"/>
      <c r="AT122" s="215" t="s">
        <v>185</v>
      </c>
      <c r="AU122" s="215" t="s">
        <v>81</v>
      </c>
      <c r="AV122" s="214" t="s">
        <v>81</v>
      </c>
      <c r="AW122" s="214" t="s">
        <v>36</v>
      </c>
      <c r="AX122" s="214" t="s">
        <v>73</v>
      </c>
      <c r="AY122" s="215" t="s">
        <v>175</v>
      </c>
    </row>
    <row r="123" spans="2:65" s="222" customFormat="1">
      <c r="B123" s="221"/>
      <c r="D123" s="202" t="s">
        <v>185</v>
      </c>
      <c r="E123" s="223" t="s">
        <v>5</v>
      </c>
      <c r="F123" s="224" t="s">
        <v>196</v>
      </c>
      <c r="H123" s="225">
        <v>81.912999999999997</v>
      </c>
      <c r="I123" s="12"/>
      <c r="L123" s="221"/>
      <c r="M123" s="226"/>
      <c r="N123" s="227"/>
      <c r="O123" s="227"/>
      <c r="P123" s="227"/>
      <c r="Q123" s="227"/>
      <c r="R123" s="227"/>
      <c r="S123" s="227"/>
      <c r="T123" s="228"/>
      <c r="AT123" s="223" t="s">
        <v>185</v>
      </c>
      <c r="AU123" s="223" t="s">
        <v>81</v>
      </c>
      <c r="AV123" s="222" t="s">
        <v>113</v>
      </c>
      <c r="AW123" s="222" t="s">
        <v>36</v>
      </c>
      <c r="AX123" s="222" t="s">
        <v>77</v>
      </c>
      <c r="AY123" s="223" t="s">
        <v>175</v>
      </c>
    </row>
    <row r="124" spans="2:65" s="109" customFormat="1" ht="38.25" customHeight="1">
      <c r="B124" s="110"/>
      <c r="C124" s="191" t="s">
        <v>225</v>
      </c>
      <c r="D124" s="191" t="s">
        <v>177</v>
      </c>
      <c r="E124" s="192" t="s">
        <v>242</v>
      </c>
      <c r="F124" s="193" t="s">
        <v>243</v>
      </c>
      <c r="G124" s="194" t="s">
        <v>222</v>
      </c>
      <c r="H124" s="195">
        <v>24.574000000000002</v>
      </c>
      <c r="I124" s="9"/>
      <c r="J124" s="196">
        <f>ROUND(I124*H124,2)</f>
        <v>0</v>
      </c>
      <c r="K124" s="193" t="s">
        <v>181</v>
      </c>
      <c r="L124" s="110"/>
      <c r="M124" s="197" t="s">
        <v>5</v>
      </c>
      <c r="N124" s="198" t="s">
        <v>44</v>
      </c>
      <c r="O124" s="111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99" t="s">
        <v>113</v>
      </c>
      <c r="AT124" s="99" t="s">
        <v>177</v>
      </c>
      <c r="AU124" s="99" t="s">
        <v>81</v>
      </c>
      <c r="AY124" s="99" t="s">
        <v>175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99" t="s">
        <v>77</v>
      </c>
      <c r="BK124" s="201">
        <f>ROUND(I124*H124,2)</f>
        <v>0</v>
      </c>
      <c r="BL124" s="99" t="s">
        <v>113</v>
      </c>
      <c r="BM124" s="99" t="s">
        <v>584</v>
      </c>
    </row>
    <row r="125" spans="2:65" s="109" customFormat="1" ht="27">
      <c r="B125" s="110"/>
      <c r="D125" s="202" t="s">
        <v>183</v>
      </c>
      <c r="F125" s="203" t="s">
        <v>245</v>
      </c>
      <c r="I125" s="7"/>
      <c r="L125" s="110"/>
      <c r="M125" s="204"/>
      <c r="N125" s="111"/>
      <c r="O125" s="111"/>
      <c r="P125" s="111"/>
      <c r="Q125" s="111"/>
      <c r="R125" s="111"/>
      <c r="S125" s="111"/>
      <c r="T125" s="205"/>
      <c r="AT125" s="99" t="s">
        <v>183</v>
      </c>
      <c r="AU125" s="99" t="s">
        <v>81</v>
      </c>
    </row>
    <row r="126" spans="2:65" s="214" customFormat="1">
      <c r="B126" s="213"/>
      <c r="D126" s="202" t="s">
        <v>185</v>
      </c>
      <c r="F126" s="216" t="s">
        <v>585</v>
      </c>
      <c r="H126" s="217">
        <v>24.574000000000002</v>
      </c>
      <c r="I126" s="11"/>
      <c r="L126" s="213"/>
      <c r="M126" s="218"/>
      <c r="N126" s="219"/>
      <c r="O126" s="219"/>
      <c r="P126" s="219"/>
      <c r="Q126" s="219"/>
      <c r="R126" s="219"/>
      <c r="S126" s="219"/>
      <c r="T126" s="220"/>
      <c r="AT126" s="215" t="s">
        <v>185</v>
      </c>
      <c r="AU126" s="215" t="s">
        <v>81</v>
      </c>
      <c r="AV126" s="214" t="s">
        <v>81</v>
      </c>
      <c r="AW126" s="214" t="s">
        <v>6</v>
      </c>
      <c r="AX126" s="214" t="s">
        <v>77</v>
      </c>
      <c r="AY126" s="215" t="s">
        <v>175</v>
      </c>
    </row>
    <row r="127" spans="2:65" s="109" customFormat="1" ht="25.5" customHeight="1">
      <c r="B127" s="110"/>
      <c r="C127" s="191" t="s">
        <v>232</v>
      </c>
      <c r="D127" s="191" t="s">
        <v>177</v>
      </c>
      <c r="E127" s="192" t="s">
        <v>586</v>
      </c>
      <c r="F127" s="193" t="s">
        <v>587</v>
      </c>
      <c r="G127" s="194" t="s">
        <v>180</v>
      </c>
      <c r="H127" s="195">
        <v>263.85000000000002</v>
      </c>
      <c r="I127" s="9"/>
      <c r="J127" s="196">
        <f>ROUND(I127*H127,2)</f>
        <v>0</v>
      </c>
      <c r="K127" s="193" t="s">
        <v>181</v>
      </c>
      <c r="L127" s="110"/>
      <c r="M127" s="197" t="s">
        <v>5</v>
      </c>
      <c r="N127" s="198" t="s">
        <v>44</v>
      </c>
      <c r="O127" s="111"/>
      <c r="P127" s="199">
        <f>O127*H127</f>
        <v>0</v>
      </c>
      <c r="Q127" s="199">
        <v>5.8E-4</v>
      </c>
      <c r="R127" s="199">
        <f>Q127*H127</f>
        <v>0.153033</v>
      </c>
      <c r="S127" s="199">
        <v>0</v>
      </c>
      <c r="T127" s="200">
        <f>S127*H127</f>
        <v>0</v>
      </c>
      <c r="AR127" s="99" t="s">
        <v>113</v>
      </c>
      <c r="AT127" s="99" t="s">
        <v>177</v>
      </c>
      <c r="AU127" s="99" t="s">
        <v>81</v>
      </c>
      <c r="AY127" s="99" t="s">
        <v>175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99" t="s">
        <v>77</v>
      </c>
      <c r="BK127" s="201">
        <f>ROUND(I127*H127,2)</f>
        <v>0</v>
      </c>
      <c r="BL127" s="99" t="s">
        <v>113</v>
      </c>
      <c r="BM127" s="99" t="s">
        <v>588</v>
      </c>
    </row>
    <row r="128" spans="2:65" s="207" customFormat="1">
      <c r="B128" s="206"/>
      <c r="D128" s="202" t="s">
        <v>185</v>
      </c>
      <c r="E128" s="208" t="s">
        <v>5</v>
      </c>
      <c r="F128" s="209" t="s">
        <v>230</v>
      </c>
      <c r="H128" s="208" t="s">
        <v>5</v>
      </c>
      <c r="I128" s="10"/>
      <c r="L128" s="206"/>
      <c r="M128" s="210"/>
      <c r="N128" s="211"/>
      <c r="O128" s="211"/>
      <c r="P128" s="211"/>
      <c r="Q128" s="211"/>
      <c r="R128" s="211"/>
      <c r="S128" s="211"/>
      <c r="T128" s="212"/>
      <c r="AT128" s="208" t="s">
        <v>185</v>
      </c>
      <c r="AU128" s="208" t="s">
        <v>81</v>
      </c>
      <c r="AV128" s="207" t="s">
        <v>77</v>
      </c>
      <c r="AW128" s="207" t="s">
        <v>36</v>
      </c>
      <c r="AX128" s="207" t="s">
        <v>73</v>
      </c>
      <c r="AY128" s="208" t="s">
        <v>175</v>
      </c>
    </row>
    <row r="129" spans="2:65" s="214" customFormat="1">
      <c r="B129" s="213"/>
      <c r="D129" s="202" t="s">
        <v>185</v>
      </c>
      <c r="E129" s="215" t="s">
        <v>5</v>
      </c>
      <c r="F129" s="216" t="s">
        <v>589</v>
      </c>
      <c r="H129" s="217">
        <v>263.85000000000002</v>
      </c>
      <c r="I129" s="11"/>
      <c r="L129" s="213"/>
      <c r="M129" s="218"/>
      <c r="N129" s="219"/>
      <c r="O129" s="219"/>
      <c r="P129" s="219"/>
      <c r="Q129" s="219"/>
      <c r="R129" s="219"/>
      <c r="S129" s="219"/>
      <c r="T129" s="220"/>
      <c r="AT129" s="215" t="s">
        <v>185</v>
      </c>
      <c r="AU129" s="215" t="s">
        <v>81</v>
      </c>
      <c r="AV129" s="214" t="s">
        <v>81</v>
      </c>
      <c r="AW129" s="214" t="s">
        <v>36</v>
      </c>
      <c r="AX129" s="214" t="s">
        <v>77</v>
      </c>
      <c r="AY129" s="215" t="s">
        <v>175</v>
      </c>
    </row>
    <row r="130" spans="2:65" s="109" customFormat="1" ht="25.5" customHeight="1">
      <c r="B130" s="110"/>
      <c r="C130" s="191" t="s">
        <v>241</v>
      </c>
      <c r="D130" s="191" t="s">
        <v>177</v>
      </c>
      <c r="E130" s="192" t="s">
        <v>590</v>
      </c>
      <c r="F130" s="193" t="s">
        <v>591</v>
      </c>
      <c r="G130" s="194" t="s">
        <v>180</v>
      </c>
      <c r="H130" s="195">
        <v>263.85000000000002</v>
      </c>
      <c r="I130" s="9"/>
      <c r="J130" s="196">
        <f>ROUND(I130*H130,2)</f>
        <v>0</v>
      </c>
      <c r="K130" s="193" t="s">
        <v>181</v>
      </c>
      <c r="L130" s="110"/>
      <c r="M130" s="197" t="s">
        <v>5</v>
      </c>
      <c r="N130" s="198" t="s">
        <v>44</v>
      </c>
      <c r="O130" s="11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99" t="s">
        <v>113</v>
      </c>
      <c r="AT130" s="99" t="s">
        <v>177</v>
      </c>
      <c r="AU130" s="99" t="s">
        <v>81</v>
      </c>
      <c r="AY130" s="99" t="s">
        <v>175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99" t="s">
        <v>77</v>
      </c>
      <c r="BK130" s="201">
        <f>ROUND(I130*H130,2)</f>
        <v>0</v>
      </c>
      <c r="BL130" s="99" t="s">
        <v>113</v>
      </c>
      <c r="BM130" s="99" t="s">
        <v>592</v>
      </c>
    </row>
    <row r="131" spans="2:65" s="214" customFormat="1">
      <c r="B131" s="213"/>
      <c r="D131" s="202" t="s">
        <v>185</v>
      </c>
      <c r="E131" s="215" t="s">
        <v>5</v>
      </c>
      <c r="F131" s="216" t="s">
        <v>593</v>
      </c>
      <c r="H131" s="217">
        <v>263.85000000000002</v>
      </c>
      <c r="I131" s="11"/>
      <c r="L131" s="213"/>
      <c r="M131" s="218"/>
      <c r="N131" s="219"/>
      <c r="O131" s="219"/>
      <c r="P131" s="219"/>
      <c r="Q131" s="219"/>
      <c r="R131" s="219"/>
      <c r="S131" s="219"/>
      <c r="T131" s="220"/>
      <c r="AT131" s="215" t="s">
        <v>185</v>
      </c>
      <c r="AU131" s="215" t="s">
        <v>81</v>
      </c>
      <c r="AV131" s="214" t="s">
        <v>81</v>
      </c>
      <c r="AW131" s="214" t="s">
        <v>36</v>
      </c>
      <c r="AX131" s="214" t="s">
        <v>77</v>
      </c>
      <c r="AY131" s="215" t="s">
        <v>175</v>
      </c>
    </row>
    <row r="132" spans="2:65" s="109" customFormat="1" ht="38.25" customHeight="1">
      <c r="B132" s="110"/>
      <c r="C132" s="191" t="s">
        <v>247</v>
      </c>
      <c r="D132" s="191" t="s">
        <v>177</v>
      </c>
      <c r="E132" s="192" t="s">
        <v>594</v>
      </c>
      <c r="F132" s="193" t="s">
        <v>595</v>
      </c>
      <c r="G132" s="194" t="s">
        <v>222</v>
      </c>
      <c r="H132" s="195">
        <v>62.798999999999999</v>
      </c>
      <c r="I132" s="9"/>
      <c r="J132" s="196">
        <f>ROUND(I132*H132,2)</f>
        <v>0</v>
      </c>
      <c r="K132" s="193" t="s">
        <v>181</v>
      </c>
      <c r="L132" s="110"/>
      <c r="M132" s="197" t="s">
        <v>5</v>
      </c>
      <c r="N132" s="198" t="s">
        <v>44</v>
      </c>
      <c r="O132" s="11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99" t="s">
        <v>113</v>
      </c>
      <c r="AT132" s="99" t="s">
        <v>177</v>
      </c>
      <c r="AU132" s="99" t="s">
        <v>81</v>
      </c>
      <c r="AY132" s="99" t="s">
        <v>175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99" t="s">
        <v>77</v>
      </c>
      <c r="BK132" s="201">
        <f>ROUND(I132*H132,2)</f>
        <v>0</v>
      </c>
      <c r="BL132" s="99" t="s">
        <v>113</v>
      </c>
      <c r="BM132" s="99" t="s">
        <v>596</v>
      </c>
    </row>
    <row r="133" spans="2:65" s="109" customFormat="1" ht="40.5">
      <c r="B133" s="110"/>
      <c r="D133" s="202" t="s">
        <v>183</v>
      </c>
      <c r="F133" s="203" t="s">
        <v>260</v>
      </c>
      <c r="I133" s="7"/>
      <c r="L133" s="110"/>
      <c r="M133" s="204"/>
      <c r="N133" s="111"/>
      <c r="O133" s="111"/>
      <c r="P133" s="111"/>
      <c r="Q133" s="111"/>
      <c r="R133" s="111"/>
      <c r="S133" s="111"/>
      <c r="T133" s="205"/>
      <c r="AT133" s="99" t="s">
        <v>183</v>
      </c>
      <c r="AU133" s="99" t="s">
        <v>81</v>
      </c>
    </row>
    <row r="134" spans="2:65" s="207" customFormat="1">
      <c r="B134" s="206"/>
      <c r="D134" s="202" t="s">
        <v>185</v>
      </c>
      <c r="E134" s="208" t="s">
        <v>5</v>
      </c>
      <c r="F134" s="209" t="s">
        <v>261</v>
      </c>
      <c r="H134" s="208" t="s">
        <v>5</v>
      </c>
      <c r="I134" s="10"/>
      <c r="L134" s="206"/>
      <c r="M134" s="210"/>
      <c r="N134" s="211"/>
      <c r="O134" s="211"/>
      <c r="P134" s="211"/>
      <c r="Q134" s="211"/>
      <c r="R134" s="211"/>
      <c r="S134" s="211"/>
      <c r="T134" s="212"/>
      <c r="AT134" s="208" t="s">
        <v>185</v>
      </c>
      <c r="AU134" s="208" t="s">
        <v>81</v>
      </c>
      <c r="AV134" s="207" t="s">
        <v>77</v>
      </c>
      <c r="AW134" s="207" t="s">
        <v>36</v>
      </c>
      <c r="AX134" s="207" t="s">
        <v>73</v>
      </c>
      <c r="AY134" s="208" t="s">
        <v>175</v>
      </c>
    </row>
    <row r="135" spans="2:65" s="214" customFormat="1">
      <c r="B135" s="213"/>
      <c r="D135" s="202" t="s">
        <v>185</v>
      </c>
      <c r="E135" s="215" t="s">
        <v>5</v>
      </c>
      <c r="F135" s="216" t="s">
        <v>597</v>
      </c>
      <c r="H135" s="217">
        <v>62.798999999999999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77</v>
      </c>
      <c r="AY135" s="215" t="s">
        <v>175</v>
      </c>
    </row>
    <row r="136" spans="2:65" s="109" customFormat="1" ht="16.5" customHeight="1">
      <c r="B136" s="110"/>
      <c r="C136" s="191" t="s">
        <v>252</v>
      </c>
      <c r="D136" s="191" t="s">
        <v>177</v>
      </c>
      <c r="E136" s="192" t="s">
        <v>264</v>
      </c>
      <c r="F136" s="193" t="s">
        <v>265</v>
      </c>
      <c r="G136" s="194" t="s">
        <v>222</v>
      </c>
      <c r="H136" s="195">
        <v>17.399999999999999</v>
      </c>
      <c r="I136" s="9"/>
      <c r="J136" s="196">
        <f>ROUND(I136*H136,2)</f>
        <v>0</v>
      </c>
      <c r="K136" s="193" t="s">
        <v>5</v>
      </c>
      <c r="L136" s="110"/>
      <c r="M136" s="197" t="s">
        <v>5</v>
      </c>
      <c r="N136" s="198" t="s">
        <v>44</v>
      </c>
      <c r="O136" s="11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99" t="s">
        <v>113</v>
      </c>
      <c r="AT136" s="99" t="s">
        <v>177</v>
      </c>
      <c r="AU136" s="99" t="s">
        <v>81</v>
      </c>
      <c r="AY136" s="99" t="s">
        <v>175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99" t="s">
        <v>77</v>
      </c>
      <c r="BK136" s="201">
        <f>ROUND(I136*H136,2)</f>
        <v>0</v>
      </c>
      <c r="BL136" s="99" t="s">
        <v>113</v>
      </c>
      <c r="BM136" s="99" t="s">
        <v>598</v>
      </c>
    </row>
    <row r="137" spans="2:65" s="207" customFormat="1">
      <c r="B137" s="206"/>
      <c r="D137" s="202" t="s">
        <v>185</v>
      </c>
      <c r="E137" s="208" t="s">
        <v>5</v>
      </c>
      <c r="F137" s="209" t="s">
        <v>267</v>
      </c>
      <c r="H137" s="208" t="s">
        <v>5</v>
      </c>
      <c r="I137" s="10"/>
      <c r="L137" s="206"/>
      <c r="M137" s="210"/>
      <c r="N137" s="211"/>
      <c r="O137" s="211"/>
      <c r="P137" s="211"/>
      <c r="Q137" s="211"/>
      <c r="R137" s="211"/>
      <c r="S137" s="211"/>
      <c r="T137" s="212"/>
      <c r="AT137" s="208" t="s">
        <v>185</v>
      </c>
      <c r="AU137" s="208" t="s">
        <v>81</v>
      </c>
      <c r="AV137" s="207" t="s">
        <v>77</v>
      </c>
      <c r="AW137" s="207" t="s">
        <v>36</v>
      </c>
      <c r="AX137" s="207" t="s">
        <v>73</v>
      </c>
      <c r="AY137" s="208" t="s">
        <v>175</v>
      </c>
    </row>
    <row r="138" spans="2:65" s="207" customFormat="1">
      <c r="B138" s="206"/>
      <c r="D138" s="202" t="s">
        <v>185</v>
      </c>
      <c r="E138" s="208" t="s">
        <v>5</v>
      </c>
      <c r="F138" s="209" t="s">
        <v>268</v>
      </c>
      <c r="H138" s="208" t="s">
        <v>5</v>
      </c>
      <c r="I138" s="10"/>
      <c r="L138" s="206"/>
      <c r="M138" s="210"/>
      <c r="N138" s="211"/>
      <c r="O138" s="211"/>
      <c r="P138" s="211"/>
      <c r="Q138" s="211"/>
      <c r="R138" s="211"/>
      <c r="S138" s="211"/>
      <c r="T138" s="212"/>
      <c r="AT138" s="208" t="s">
        <v>185</v>
      </c>
      <c r="AU138" s="208" t="s">
        <v>81</v>
      </c>
      <c r="AV138" s="207" t="s">
        <v>77</v>
      </c>
      <c r="AW138" s="207" t="s">
        <v>36</v>
      </c>
      <c r="AX138" s="207" t="s">
        <v>73</v>
      </c>
      <c r="AY138" s="208" t="s">
        <v>175</v>
      </c>
    </row>
    <row r="139" spans="2:65" s="207" customFormat="1">
      <c r="B139" s="206"/>
      <c r="D139" s="202" t="s">
        <v>185</v>
      </c>
      <c r="E139" s="208" t="s">
        <v>5</v>
      </c>
      <c r="F139" s="209" t="s">
        <v>269</v>
      </c>
      <c r="H139" s="208" t="s">
        <v>5</v>
      </c>
      <c r="I139" s="10"/>
      <c r="L139" s="206"/>
      <c r="M139" s="210"/>
      <c r="N139" s="211"/>
      <c r="O139" s="211"/>
      <c r="P139" s="211"/>
      <c r="Q139" s="211"/>
      <c r="R139" s="211"/>
      <c r="S139" s="211"/>
      <c r="T139" s="212"/>
      <c r="AT139" s="208" t="s">
        <v>185</v>
      </c>
      <c r="AU139" s="208" t="s">
        <v>81</v>
      </c>
      <c r="AV139" s="207" t="s">
        <v>77</v>
      </c>
      <c r="AW139" s="207" t="s">
        <v>36</v>
      </c>
      <c r="AX139" s="207" t="s">
        <v>73</v>
      </c>
      <c r="AY139" s="208" t="s">
        <v>175</v>
      </c>
    </row>
    <row r="140" spans="2:65" s="214" customFormat="1">
      <c r="B140" s="213"/>
      <c r="D140" s="202" t="s">
        <v>185</v>
      </c>
      <c r="E140" s="215" t="s">
        <v>5</v>
      </c>
      <c r="F140" s="216" t="s">
        <v>599</v>
      </c>
      <c r="H140" s="217">
        <v>17.399999999999999</v>
      </c>
      <c r="I140" s="11"/>
      <c r="L140" s="213"/>
      <c r="M140" s="218"/>
      <c r="N140" s="219"/>
      <c r="O140" s="219"/>
      <c r="P140" s="219"/>
      <c r="Q140" s="219"/>
      <c r="R140" s="219"/>
      <c r="S140" s="219"/>
      <c r="T140" s="220"/>
      <c r="AT140" s="215" t="s">
        <v>185</v>
      </c>
      <c r="AU140" s="215" t="s">
        <v>81</v>
      </c>
      <c r="AV140" s="214" t="s">
        <v>81</v>
      </c>
      <c r="AW140" s="214" t="s">
        <v>36</v>
      </c>
      <c r="AX140" s="214" t="s">
        <v>77</v>
      </c>
      <c r="AY140" s="215" t="s">
        <v>175</v>
      </c>
    </row>
    <row r="141" spans="2:65" s="109" customFormat="1" ht="16.5" customHeight="1">
      <c r="B141" s="110"/>
      <c r="C141" s="191" t="s">
        <v>256</v>
      </c>
      <c r="D141" s="191" t="s">
        <v>177</v>
      </c>
      <c r="E141" s="192" t="s">
        <v>272</v>
      </c>
      <c r="F141" s="193" t="s">
        <v>273</v>
      </c>
      <c r="G141" s="194" t="s">
        <v>222</v>
      </c>
      <c r="H141" s="195">
        <v>108.19799999999999</v>
      </c>
      <c r="I141" s="9"/>
      <c r="J141" s="196">
        <f>ROUND(I141*H141,2)</f>
        <v>0</v>
      </c>
      <c r="K141" s="193" t="s">
        <v>5</v>
      </c>
      <c r="L141" s="110"/>
      <c r="M141" s="197" t="s">
        <v>5</v>
      </c>
      <c r="N141" s="198" t="s">
        <v>44</v>
      </c>
      <c r="O141" s="11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99" t="s">
        <v>113</v>
      </c>
      <c r="AT141" s="99" t="s">
        <v>177</v>
      </c>
      <c r="AU141" s="99" t="s">
        <v>81</v>
      </c>
      <c r="AY141" s="99" t="s">
        <v>175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99" t="s">
        <v>77</v>
      </c>
      <c r="BK141" s="201">
        <f>ROUND(I141*H141,2)</f>
        <v>0</v>
      </c>
      <c r="BL141" s="99" t="s">
        <v>113</v>
      </c>
      <c r="BM141" s="99" t="s">
        <v>600</v>
      </c>
    </row>
    <row r="142" spans="2:65" s="207" customFormat="1">
      <c r="B142" s="206"/>
      <c r="D142" s="202" t="s">
        <v>185</v>
      </c>
      <c r="E142" s="208" t="s">
        <v>5</v>
      </c>
      <c r="F142" s="209" t="s">
        <v>275</v>
      </c>
      <c r="H142" s="208" t="s">
        <v>5</v>
      </c>
      <c r="I142" s="10"/>
      <c r="L142" s="206"/>
      <c r="M142" s="210"/>
      <c r="N142" s="211"/>
      <c r="O142" s="211"/>
      <c r="P142" s="211"/>
      <c r="Q142" s="211"/>
      <c r="R142" s="211"/>
      <c r="S142" s="211"/>
      <c r="T142" s="212"/>
      <c r="AT142" s="208" t="s">
        <v>185</v>
      </c>
      <c r="AU142" s="208" t="s">
        <v>81</v>
      </c>
      <c r="AV142" s="207" t="s">
        <v>77</v>
      </c>
      <c r="AW142" s="207" t="s">
        <v>36</v>
      </c>
      <c r="AX142" s="207" t="s">
        <v>73</v>
      </c>
      <c r="AY142" s="208" t="s">
        <v>175</v>
      </c>
    </row>
    <row r="143" spans="2:65" s="207" customFormat="1">
      <c r="B143" s="206"/>
      <c r="D143" s="202" t="s">
        <v>185</v>
      </c>
      <c r="E143" s="208" t="s">
        <v>5</v>
      </c>
      <c r="F143" s="209" t="s">
        <v>276</v>
      </c>
      <c r="H143" s="208" t="s">
        <v>5</v>
      </c>
      <c r="I143" s="10"/>
      <c r="L143" s="206"/>
      <c r="M143" s="210"/>
      <c r="N143" s="211"/>
      <c r="O143" s="211"/>
      <c r="P143" s="211"/>
      <c r="Q143" s="211"/>
      <c r="R143" s="211"/>
      <c r="S143" s="211"/>
      <c r="T143" s="212"/>
      <c r="AT143" s="208" t="s">
        <v>185</v>
      </c>
      <c r="AU143" s="208" t="s">
        <v>81</v>
      </c>
      <c r="AV143" s="207" t="s">
        <v>77</v>
      </c>
      <c r="AW143" s="207" t="s">
        <v>36</v>
      </c>
      <c r="AX143" s="207" t="s">
        <v>73</v>
      </c>
      <c r="AY143" s="208" t="s">
        <v>175</v>
      </c>
    </row>
    <row r="144" spans="2:65" s="214" customFormat="1">
      <c r="B144" s="213"/>
      <c r="D144" s="202" t="s">
        <v>185</v>
      </c>
      <c r="E144" s="215" t="s">
        <v>5</v>
      </c>
      <c r="F144" s="216" t="s">
        <v>601</v>
      </c>
      <c r="H144" s="217">
        <v>125.598</v>
      </c>
      <c r="I144" s="11"/>
      <c r="L144" s="213"/>
      <c r="M144" s="218"/>
      <c r="N144" s="219"/>
      <c r="O144" s="219"/>
      <c r="P144" s="219"/>
      <c r="Q144" s="219"/>
      <c r="R144" s="219"/>
      <c r="S144" s="219"/>
      <c r="T144" s="220"/>
      <c r="AT144" s="215" t="s">
        <v>185</v>
      </c>
      <c r="AU144" s="215" t="s">
        <v>81</v>
      </c>
      <c r="AV144" s="214" t="s">
        <v>81</v>
      </c>
      <c r="AW144" s="214" t="s">
        <v>36</v>
      </c>
      <c r="AX144" s="214" t="s">
        <v>73</v>
      </c>
      <c r="AY144" s="215" t="s">
        <v>175</v>
      </c>
    </row>
    <row r="145" spans="2:65" s="214" customFormat="1">
      <c r="B145" s="213"/>
      <c r="D145" s="202" t="s">
        <v>185</v>
      </c>
      <c r="E145" s="215" t="s">
        <v>5</v>
      </c>
      <c r="F145" s="216" t="s">
        <v>602</v>
      </c>
      <c r="H145" s="217">
        <v>-17.399999999999999</v>
      </c>
      <c r="I145" s="11"/>
      <c r="L145" s="213"/>
      <c r="M145" s="218"/>
      <c r="N145" s="219"/>
      <c r="O145" s="219"/>
      <c r="P145" s="219"/>
      <c r="Q145" s="219"/>
      <c r="R145" s="219"/>
      <c r="S145" s="219"/>
      <c r="T145" s="220"/>
      <c r="AT145" s="215" t="s">
        <v>185</v>
      </c>
      <c r="AU145" s="215" t="s">
        <v>81</v>
      </c>
      <c r="AV145" s="214" t="s">
        <v>81</v>
      </c>
      <c r="AW145" s="214" t="s">
        <v>36</v>
      </c>
      <c r="AX145" s="214" t="s">
        <v>73</v>
      </c>
      <c r="AY145" s="215" t="s">
        <v>175</v>
      </c>
    </row>
    <row r="146" spans="2:65" s="222" customFormat="1">
      <c r="B146" s="221"/>
      <c r="D146" s="202" t="s">
        <v>185</v>
      </c>
      <c r="E146" s="223" t="s">
        <v>5</v>
      </c>
      <c r="F146" s="224" t="s">
        <v>196</v>
      </c>
      <c r="H146" s="225">
        <v>108.19799999999999</v>
      </c>
      <c r="I146" s="12"/>
      <c r="L146" s="221"/>
      <c r="M146" s="226"/>
      <c r="N146" s="227"/>
      <c r="O146" s="227"/>
      <c r="P146" s="227"/>
      <c r="Q146" s="227"/>
      <c r="R146" s="227"/>
      <c r="S146" s="227"/>
      <c r="T146" s="228"/>
      <c r="AT146" s="223" t="s">
        <v>185</v>
      </c>
      <c r="AU146" s="223" t="s">
        <v>81</v>
      </c>
      <c r="AV146" s="222" t="s">
        <v>113</v>
      </c>
      <c r="AW146" s="222" t="s">
        <v>36</v>
      </c>
      <c r="AX146" s="222" t="s">
        <v>77</v>
      </c>
      <c r="AY146" s="223" t="s">
        <v>175</v>
      </c>
    </row>
    <row r="147" spans="2:65" s="109" customFormat="1" ht="25.5" customHeight="1">
      <c r="B147" s="110"/>
      <c r="C147" s="191" t="s">
        <v>263</v>
      </c>
      <c r="D147" s="191" t="s">
        <v>177</v>
      </c>
      <c r="E147" s="192" t="s">
        <v>280</v>
      </c>
      <c r="F147" s="193" t="s">
        <v>281</v>
      </c>
      <c r="G147" s="194" t="s">
        <v>222</v>
      </c>
      <c r="H147" s="195">
        <v>87.01</v>
      </c>
      <c r="I147" s="9"/>
      <c r="J147" s="196">
        <f>ROUND(I147*H147,2)</f>
        <v>0</v>
      </c>
      <c r="K147" s="193" t="s">
        <v>181</v>
      </c>
      <c r="L147" s="110"/>
      <c r="M147" s="197" t="s">
        <v>5</v>
      </c>
      <c r="N147" s="198" t="s">
        <v>44</v>
      </c>
      <c r="O147" s="11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99" t="s">
        <v>113</v>
      </c>
      <c r="AT147" s="99" t="s">
        <v>177</v>
      </c>
      <c r="AU147" s="99" t="s">
        <v>81</v>
      </c>
      <c r="AY147" s="99" t="s">
        <v>175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99" t="s">
        <v>77</v>
      </c>
      <c r="BK147" s="201">
        <f>ROUND(I147*H147,2)</f>
        <v>0</v>
      </c>
      <c r="BL147" s="99" t="s">
        <v>113</v>
      </c>
      <c r="BM147" s="99" t="s">
        <v>603</v>
      </c>
    </row>
    <row r="148" spans="2:65" s="207" customFormat="1">
      <c r="B148" s="206"/>
      <c r="D148" s="202" t="s">
        <v>185</v>
      </c>
      <c r="E148" s="208" t="s">
        <v>5</v>
      </c>
      <c r="F148" s="209" t="s">
        <v>604</v>
      </c>
      <c r="H148" s="208" t="s">
        <v>5</v>
      </c>
      <c r="I148" s="10"/>
      <c r="L148" s="206"/>
      <c r="M148" s="210"/>
      <c r="N148" s="211"/>
      <c r="O148" s="211"/>
      <c r="P148" s="211"/>
      <c r="Q148" s="211"/>
      <c r="R148" s="211"/>
      <c r="S148" s="211"/>
      <c r="T148" s="212"/>
      <c r="AT148" s="208" t="s">
        <v>185</v>
      </c>
      <c r="AU148" s="208" t="s">
        <v>81</v>
      </c>
      <c r="AV148" s="207" t="s">
        <v>77</v>
      </c>
      <c r="AW148" s="207" t="s">
        <v>36</v>
      </c>
      <c r="AX148" s="207" t="s">
        <v>73</v>
      </c>
      <c r="AY148" s="208" t="s">
        <v>175</v>
      </c>
    </row>
    <row r="149" spans="2:65" s="207" customFormat="1">
      <c r="B149" s="206"/>
      <c r="D149" s="202" t="s">
        <v>185</v>
      </c>
      <c r="E149" s="208" t="s">
        <v>5</v>
      </c>
      <c r="F149" s="209" t="s">
        <v>230</v>
      </c>
      <c r="H149" s="208" t="s">
        <v>5</v>
      </c>
      <c r="I149" s="10"/>
      <c r="L149" s="206"/>
      <c r="M149" s="210"/>
      <c r="N149" s="211"/>
      <c r="O149" s="211"/>
      <c r="P149" s="211"/>
      <c r="Q149" s="211"/>
      <c r="R149" s="211"/>
      <c r="S149" s="211"/>
      <c r="T149" s="212"/>
      <c r="AT149" s="208" t="s">
        <v>185</v>
      </c>
      <c r="AU149" s="208" t="s">
        <v>81</v>
      </c>
      <c r="AV149" s="207" t="s">
        <v>77</v>
      </c>
      <c r="AW149" s="207" t="s">
        <v>36</v>
      </c>
      <c r="AX149" s="207" t="s">
        <v>73</v>
      </c>
      <c r="AY149" s="208" t="s">
        <v>175</v>
      </c>
    </row>
    <row r="150" spans="2:65" s="214" customFormat="1">
      <c r="B150" s="213"/>
      <c r="D150" s="202" t="s">
        <v>185</v>
      </c>
      <c r="E150" s="215" t="s">
        <v>5</v>
      </c>
      <c r="F150" s="216" t="s">
        <v>605</v>
      </c>
      <c r="H150" s="217">
        <v>17.399999999999999</v>
      </c>
      <c r="I150" s="11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5" t="s">
        <v>185</v>
      </c>
      <c r="AU150" s="215" t="s">
        <v>81</v>
      </c>
      <c r="AV150" s="214" t="s">
        <v>81</v>
      </c>
      <c r="AW150" s="214" t="s">
        <v>36</v>
      </c>
      <c r="AX150" s="214" t="s">
        <v>73</v>
      </c>
      <c r="AY150" s="215" t="s">
        <v>175</v>
      </c>
    </row>
    <row r="151" spans="2:65" s="214" customFormat="1">
      <c r="B151" s="213"/>
      <c r="D151" s="202" t="s">
        <v>185</v>
      </c>
      <c r="E151" s="215" t="s">
        <v>5</v>
      </c>
      <c r="F151" s="216" t="s">
        <v>606</v>
      </c>
      <c r="H151" s="217">
        <v>69.61</v>
      </c>
      <c r="I151" s="11"/>
      <c r="L151" s="213"/>
      <c r="M151" s="218"/>
      <c r="N151" s="219"/>
      <c r="O151" s="219"/>
      <c r="P151" s="219"/>
      <c r="Q151" s="219"/>
      <c r="R151" s="219"/>
      <c r="S151" s="219"/>
      <c r="T151" s="220"/>
      <c r="AT151" s="215" t="s">
        <v>185</v>
      </c>
      <c r="AU151" s="215" t="s">
        <v>81</v>
      </c>
      <c r="AV151" s="214" t="s">
        <v>81</v>
      </c>
      <c r="AW151" s="214" t="s">
        <v>36</v>
      </c>
      <c r="AX151" s="214" t="s">
        <v>73</v>
      </c>
      <c r="AY151" s="215" t="s">
        <v>175</v>
      </c>
    </row>
    <row r="152" spans="2:65" s="222" customFormat="1">
      <c r="B152" s="221"/>
      <c r="D152" s="202" t="s">
        <v>185</v>
      </c>
      <c r="E152" s="223" t="s">
        <v>5</v>
      </c>
      <c r="F152" s="224" t="s">
        <v>196</v>
      </c>
      <c r="H152" s="225">
        <v>87.01</v>
      </c>
      <c r="I152" s="12"/>
      <c r="L152" s="221"/>
      <c r="M152" s="226"/>
      <c r="N152" s="227"/>
      <c r="O152" s="227"/>
      <c r="P152" s="227"/>
      <c r="Q152" s="227"/>
      <c r="R152" s="227"/>
      <c r="S152" s="227"/>
      <c r="T152" s="228"/>
      <c r="AT152" s="223" t="s">
        <v>185</v>
      </c>
      <c r="AU152" s="223" t="s">
        <v>81</v>
      </c>
      <c r="AV152" s="222" t="s">
        <v>113</v>
      </c>
      <c r="AW152" s="222" t="s">
        <v>36</v>
      </c>
      <c r="AX152" s="222" t="s">
        <v>77</v>
      </c>
      <c r="AY152" s="223" t="s">
        <v>175</v>
      </c>
    </row>
    <row r="153" spans="2:65" s="109" customFormat="1" ht="25.5" customHeight="1">
      <c r="B153" s="110"/>
      <c r="C153" s="229" t="s">
        <v>11</v>
      </c>
      <c r="D153" s="229" t="s">
        <v>287</v>
      </c>
      <c r="E153" s="230" t="s">
        <v>288</v>
      </c>
      <c r="F153" s="231" t="s">
        <v>289</v>
      </c>
      <c r="G153" s="232" t="s">
        <v>290</v>
      </c>
      <c r="H153" s="233">
        <v>139.22</v>
      </c>
      <c r="I153" s="13"/>
      <c r="J153" s="234">
        <f>ROUND(I153*H153,2)</f>
        <v>0</v>
      </c>
      <c r="K153" s="231" t="s">
        <v>5</v>
      </c>
      <c r="L153" s="235"/>
      <c r="M153" s="236" t="s">
        <v>5</v>
      </c>
      <c r="N153" s="237" t="s">
        <v>44</v>
      </c>
      <c r="O153" s="11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99" t="s">
        <v>225</v>
      </c>
      <c r="AT153" s="99" t="s">
        <v>287</v>
      </c>
      <c r="AU153" s="99" t="s">
        <v>81</v>
      </c>
      <c r="AY153" s="99" t="s">
        <v>175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99" t="s">
        <v>77</v>
      </c>
      <c r="BK153" s="201">
        <f>ROUND(I153*H153,2)</f>
        <v>0</v>
      </c>
      <c r="BL153" s="99" t="s">
        <v>113</v>
      </c>
      <c r="BM153" s="99" t="s">
        <v>607</v>
      </c>
    </row>
    <row r="154" spans="2:65" s="109" customFormat="1" ht="27">
      <c r="B154" s="110"/>
      <c r="D154" s="202" t="s">
        <v>183</v>
      </c>
      <c r="F154" s="203" t="s">
        <v>292</v>
      </c>
      <c r="I154" s="7"/>
      <c r="L154" s="110"/>
      <c r="M154" s="204"/>
      <c r="N154" s="111"/>
      <c r="O154" s="111"/>
      <c r="P154" s="111"/>
      <c r="Q154" s="111"/>
      <c r="R154" s="111"/>
      <c r="S154" s="111"/>
      <c r="T154" s="205"/>
      <c r="AT154" s="99" t="s">
        <v>183</v>
      </c>
      <c r="AU154" s="99" t="s">
        <v>81</v>
      </c>
    </row>
    <row r="155" spans="2:65" s="214" customFormat="1">
      <c r="B155" s="213"/>
      <c r="D155" s="202" t="s">
        <v>185</v>
      </c>
      <c r="E155" s="215" t="s">
        <v>5</v>
      </c>
      <c r="F155" s="216" t="s">
        <v>608</v>
      </c>
      <c r="H155" s="217">
        <v>139.22</v>
      </c>
      <c r="I155" s="11"/>
      <c r="L155" s="213"/>
      <c r="M155" s="218"/>
      <c r="N155" s="219"/>
      <c r="O155" s="219"/>
      <c r="P155" s="219"/>
      <c r="Q155" s="219"/>
      <c r="R155" s="219"/>
      <c r="S155" s="219"/>
      <c r="T155" s="220"/>
      <c r="AT155" s="215" t="s">
        <v>185</v>
      </c>
      <c r="AU155" s="215" t="s">
        <v>81</v>
      </c>
      <c r="AV155" s="214" t="s">
        <v>81</v>
      </c>
      <c r="AW155" s="214" t="s">
        <v>36</v>
      </c>
      <c r="AX155" s="214" t="s">
        <v>77</v>
      </c>
      <c r="AY155" s="215" t="s">
        <v>175</v>
      </c>
    </row>
    <row r="156" spans="2:65" s="109" customFormat="1" ht="38.25" customHeight="1">
      <c r="B156" s="110"/>
      <c r="C156" s="191" t="s">
        <v>279</v>
      </c>
      <c r="D156" s="191" t="s">
        <v>177</v>
      </c>
      <c r="E156" s="192" t="s">
        <v>295</v>
      </c>
      <c r="F156" s="193" t="s">
        <v>296</v>
      </c>
      <c r="G156" s="194" t="s">
        <v>222</v>
      </c>
      <c r="H156" s="195">
        <v>17.399999999999999</v>
      </c>
      <c r="I156" s="9"/>
      <c r="J156" s="196">
        <f>ROUND(I156*H156,2)</f>
        <v>0</v>
      </c>
      <c r="K156" s="193" t="s">
        <v>5</v>
      </c>
      <c r="L156" s="110"/>
      <c r="M156" s="197" t="s">
        <v>5</v>
      </c>
      <c r="N156" s="198" t="s">
        <v>44</v>
      </c>
      <c r="O156" s="11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AR156" s="99" t="s">
        <v>113</v>
      </c>
      <c r="AT156" s="99" t="s">
        <v>177</v>
      </c>
      <c r="AU156" s="99" t="s">
        <v>81</v>
      </c>
      <c r="AY156" s="99" t="s">
        <v>175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99" t="s">
        <v>77</v>
      </c>
      <c r="BK156" s="201">
        <f>ROUND(I156*H156,2)</f>
        <v>0</v>
      </c>
      <c r="BL156" s="99" t="s">
        <v>113</v>
      </c>
      <c r="BM156" s="99" t="s">
        <v>609</v>
      </c>
    </row>
    <row r="157" spans="2:65" s="109" customFormat="1" ht="38.25" customHeight="1">
      <c r="B157" s="110"/>
      <c r="C157" s="191" t="s">
        <v>286</v>
      </c>
      <c r="D157" s="191" t="s">
        <v>177</v>
      </c>
      <c r="E157" s="192" t="s">
        <v>299</v>
      </c>
      <c r="F157" s="193" t="s">
        <v>300</v>
      </c>
      <c r="G157" s="194" t="s">
        <v>222</v>
      </c>
      <c r="H157" s="195">
        <v>17.559999999999999</v>
      </c>
      <c r="I157" s="9"/>
      <c r="J157" s="196">
        <f>ROUND(I157*H157,2)</f>
        <v>0</v>
      </c>
      <c r="K157" s="193" t="s">
        <v>181</v>
      </c>
      <c r="L157" s="110"/>
      <c r="M157" s="197" t="s">
        <v>5</v>
      </c>
      <c r="N157" s="198" t="s">
        <v>44</v>
      </c>
      <c r="O157" s="11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99" t="s">
        <v>113</v>
      </c>
      <c r="AT157" s="99" t="s">
        <v>177</v>
      </c>
      <c r="AU157" s="99" t="s">
        <v>81</v>
      </c>
      <c r="AY157" s="99" t="s">
        <v>175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99" t="s">
        <v>77</v>
      </c>
      <c r="BK157" s="201">
        <f>ROUND(I157*H157,2)</f>
        <v>0</v>
      </c>
      <c r="BL157" s="99" t="s">
        <v>113</v>
      </c>
      <c r="BM157" s="99" t="s">
        <v>610</v>
      </c>
    </row>
    <row r="158" spans="2:65" s="207" customFormat="1">
      <c r="B158" s="206"/>
      <c r="D158" s="202" t="s">
        <v>185</v>
      </c>
      <c r="E158" s="208" t="s">
        <v>5</v>
      </c>
      <c r="F158" s="209" t="s">
        <v>604</v>
      </c>
      <c r="H158" s="208" t="s">
        <v>5</v>
      </c>
      <c r="I158" s="10"/>
      <c r="L158" s="206"/>
      <c r="M158" s="210"/>
      <c r="N158" s="211"/>
      <c r="O158" s="211"/>
      <c r="P158" s="211"/>
      <c r="Q158" s="211"/>
      <c r="R158" s="211"/>
      <c r="S158" s="211"/>
      <c r="T158" s="212"/>
      <c r="AT158" s="208" t="s">
        <v>185</v>
      </c>
      <c r="AU158" s="208" t="s">
        <v>81</v>
      </c>
      <c r="AV158" s="207" t="s">
        <v>77</v>
      </c>
      <c r="AW158" s="207" t="s">
        <v>36</v>
      </c>
      <c r="AX158" s="207" t="s">
        <v>73</v>
      </c>
      <c r="AY158" s="208" t="s">
        <v>175</v>
      </c>
    </row>
    <row r="159" spans="2:65" s="207" customFormat="1">
      <c r="B159" s="206"/>
      <c r="D159" s="202" t="s">
        <v>185</v>
      </c>
      <c r="E159" s="208" t="s">
        <v>5</v>
      </c>
      <c r="F159" s="209" t="s">
        <v>230</v>
      </c>
      <c r="H159" s="208" t="s">
        <v>5</v>
      </c>
      <c r="I159" s="10"/>
      <c r="L159" s="206"/>
      <c r="M159" s="210"/>
      <c r="N159" s="211"/>
      <c r="O159" s="211"/>
      <c r="P159" s="211"/>
      <c r="Q159" s="211"/>
      <c r="R159" s="211"/>
      <c r="S159" s="211"/>
      <c r="T159" s="212"/>
      <c r="AT159" s="208" t="s">
        <v>185</v>
      </c>
      <c r="AU159" s="208" t="s">
        <v>81</v>
      </c>
      <c r="AV159" s="207" t="s">
        <v>77</v>
      </c>
      <c r="AW159" s="207" t="s">
        <v>36</v>
      </c>
      <c r="AX159" s="207" t="s">
        <v>73</v>
      </c>
      <c r="AY159" s="208" t="s">
        <v>175</v>
      </c>
    </row>
    <row r="160" spans="2:65" s="214" customFormat="1">
      <c r="B160" s="213"/>
      <c r="D160" s="202" t="s">
        <v>185</v>
      </c>
      <c r="E160" s="215" t="s">
        <v>5</v>
      </c>
      <c r="F160" s="216" t="s">
        <v>611</v>
      </c>
      <c r="H160" s="217">
        <v>17.559999999999999</v>
      </c>
      <c r="I160" s="11"/>
      <c r="L160" s="213"/>
      <c r="M160" s="218"/>
      <c r="N160" s="219"/>
      <c r="O160" s="219"/>
      <c r="P160" s="219"/>
      <c r="Q160" s="219"/>
      <c r="R160" s="219"/>
      <c r="S160" s="219"/>
      <c r="T160" s="220"/>
      <c r="AT160" s="215" t="s">
        <v>185</v>
      </c>
      <c r="AU160" s="215" t="s">
        <v>81</v>
      </c>
      <c r="AV160" s="214" t="s">
        <v>81</v>
      </c>
      <c r="AW160" s="214" t="s">
        <v>36</v>
      </c>
      <c r="AX160" s="214" t="s">
        <v>77</v>
      </c>
      <c r="AY160" s="215" t="s">
        <v>175</v>
      </c>
    </row>
    <row r="161" spans="2:65" s="109" customFormat="1" ht="16.5" customHeight="1">
      <c r="B161" s="110"/>
      <c r="C161" s="229" t="s">
        <v>294</v>
      </c>
      <c r="D161" s="229" t="s">
        <v>287</v>
      </c>
      <c r="E161" s="230" t="s">
        <v>306</v>
      </c>
      <c r="F161" s="231" t="s">
        <v>307</v>
      </c>
      <c r="G161" s="232" t="s">
        <v>290</v>
      </c>
      <c r="H161" s="233">
        <v>35.119999999999997</v>
      </c>
      <c r="I161" s="13"/>
      <c r="J161" s="234">
        <f>ROUND(I161*H161,2)</f>
        <v>0</v>
      </c>
      <c r="K161" s="231" t="s">
        <v>200</v>
      </c>
      <c r="L161" s="235"/>
      <c r="M161" s="236" t="s">
        <v>5</v>
      </c>
      <c r="N161" s="237" t="s">
        <v>44</v>
      </c>
      <c r="O161" s="11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99" t="s">
        <v>225</v>
      </c>
      <c r="AT161" s="99" t="s">
        <v>287</v>
      </c>
      <c r="AU161" s="99" t="s">
        <v>81</v>
      </c>
      <c r="AY161" s="99" t="s">
        <v>175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99" t="s">
        <v>77</v>
      </c>
      <c r="BK161" s="201">
        <f>ROUND(I161*H161,2)</f>
        <v>0</v>
      </c>
      <c r="BL161" s="99" t="s">
        <v>113</v>
      </c>
      <c r="BM161" s="99" t="s">
        <v>612</v>
      </c>
    </row>
    <row r="162" spans="2:65" s="109" customFormat="1" ht="27">
      <c r="B162" s="110"/>
      <c r="D162" s="202" t="s">
        <v>183</v>
      </c>
      <c r="F162" s="203" t="s">
        <v>292</v>
      </c>
      <c r="I162" s="7"/>
      <c r="L162" s="110"/>
      <c r="M162" s="204"/>
      <c r="N162" s="111"/>
      <c r="O162" s="111"/>
      <c r="P162" s="111"/>
      <c r="Q162" s="111"/>
      <c r="R162" s="111"/>
      <c r="S162" s="111"/>
      <c r="T162" s="205"/>
      <c r="AT162" s="99" t="s">
        <v>183</v>
      </c>
      <c r="AU162" s="99" t="s">
        <v>81</v>
      </c>
    </row>
    <row r="163" spans="2:65" s="214" customFormat="1">
      <c r="B163" s="213"/>
      <c r="D163" s="202" t="s">
        <v>185</v>
      </c>
      <c r="F163" s="216" t="s">
        <v>613</v>
      </c>
      <c r="H163" s="217">
        <v>35.119999999999997</v>
      </c>
      <c r="I163" s="11"/>
      <c r="L163" s="213"/>
      <c r="M163" s="218"/>
      <c r="N163" s="219"/>
      <c r="O163" s="219"/>
      <c r="P163" s="219"/>
      <c r="Q163" s="219"/>
      <c r="R163" s="219"/>
      <c r="S163" s="219"/>
      <c r="T163" s="220"/>
      <c r="AT163" s="215" t="s">
        <v>185</v>
      </c>
      <c r="AU163" s="215" t="s">
        <v>81</v>
      </c>
      <c r="AV163" s="214" t="s">
        <v>81</v>
      </c>
      <c r="AW163" s="214" t="s">
        <v>6</v>
      </c>
      <c r="AX163" s="214" t="s">
        <v>77</v>
      </c>
      <c r="AY163" s="215" t="s">
        <v>175</v>
      </c>
    </row>
    <row r="164" spans="2:65" s="179" customFormat="1" ht="29.85" customHeight="1">
      <c r="B164" s="178"/>
      <c r="D164" s="180" t="s">
        <v>72</v>
      </c>
      <c r="E164" s="189" t="s">
        <v>81</v>
      </c>
      <c r="F164" s="189" t="s">
        <v>310</v>
      </c>
      <c r="I164" s="8"/>
      <c r="J164" s="190">
        <f>BK164</f>
        <v>0</v>
      </c>
      <c r="L164" s="178"/>
      <c r="M164" s="183"/>
      <c r="N164" s="184"/>
      <c r="O164" s="184"/>
      <c r="P164" s="185">
        <f>SUM(P165:P169)</f>
        <v>0</v>
      </c>
      <c r="Q164" s="184"/>
      <c r="R164" s="185">
        <f>SUM(R165:R169)</f>
        <v>4.8318699999999999E-2</v>
      </c>
      <c r="S164" s="184"/>
      <c r="T164" s="186">
        <f>SUM(T165:T169)</f>
        <v>0</v>
      </c>
      <c r="AR164" s="180" t="s">
        <v>77</v>
      </c>
      <c r="AT164" s="187" t="s">
        <v>72</v>
      </c>
      <c r="AU164" s="187" t="s">
        <v>77</v>
      </c>
      <c r="AY164" s="180" t="s">
        <v>175</v>
      </c>
      <c r="BK164" s="188">
        <f>SUM(BK165:BK169)</f>
        <v>0</v>
      </c>
    </row>
    <row r="165" spans="2:65" s="109" customFormat="1" ht="25.5" customHeight="1">
      <c r="B165" s="110"/>
      <c r="C165" s="191" t="s">
        <v>298</v>
      </c>
      <c r="D165" s="191" t="s">
        <v>177</v>
      </c>
      <c r="E165" s="192" t="s">
        <v>311</v>
      </c>
      <c r="F165" s="193" t="s">
        <v>312</v>
      </c>
      <c r="G165" s="194" t="s">
        <v>222</v>
      </c>
      <c r="H165" s="195">
        <v>9.5980000000000008</v>
      </c>
      <c r="I165" s="9"/>
      <c r="J165" s="196">
        <f>ROUND(I165*H165,2)</f>
        <v>0</v>
      </c>
      <c r="K165" s="193" t="s">
        <v>181</v>
      </c>
      <c r="L165" s="110"/>
      <c r="M165" s="197" t="s">
        <v>5</v>
      </c>
      <c r="N165" s="198" t="s">
        <v>44</v>
      </c>
      <c r="O165" s="11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99" t="s">
        <v>113</v>
      </c>
      <c r="AT165" s="99" t="s">
        <v>177</v>
      </c>
      <c r="AU165" s="99" t="s">
        <v>81</v>
      </c>
      <c r="AY165" s="99" t="s">
        <v>175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99" t="s">
        <v>77</v>
      </c>
      <c r="BK165" s="201">
        <f>ROUND(I165*H165,2)</f>
        <v>0</v>
      </c>
      <c r="BL165" s="99" t="s">
        <v>113</v>
      </c>
      <c r="BM165" s="99" t="s">
        <v>614</v>
      </c>
    </row>
    <row r="166" spans="2:65" s="207" customFormat="1">
      <c r="B166" s="206"/>
      <c r="D166" s="202" t="s">
        <v>185</v>
      </c>
      <c r="E166" s="208" t="s">
        <v>5</v>
      </c>
      <c r="F166" s="209" t="s">
        <v>565</v>
      </c>
      <c r="H166" s="208" t="s">
        <v>5</v>
      </c>
      <c r="I166" s="10"/>
      <c r="L166" s="206"/>
      <c r="M166" s="210"/>
      <c r="N166" s="211"/>
      <c r="O166" s="211"/>
      <c r="P166" s="211"/>
      <c r="Q166" s="211"/>
      <c r="R166" s="211"/>
      <c r="S166" s="211"/>
      <c r="T166" s="212"/>
      <c r="AT166" s="208" t="s">
        <v>185</v>
      </c>
      <c r="AU166" s="208" t="s">
        <v>81</v>
      </c>
      <c r="AV166" s="207" t="s">
        <v>77</v>
      </c>
      <c r="AW166" s="207" t="s">
        <v>36</v>
      </c>
      <c r="AX166" s="207" t="s">
        <v>73</v>
      </c>
      <c r="AY166" s="208" t="s">
        <v>175</v>
      </c>
    </row>
    <row r="167" spans="2:65" s="214" customFormat="1">
      <c r="B167" s="213"/>
      <c r="D167" s="202" t="s">
        <v>185</v>
      </c>
      <c r="E167" s="215" t="s">
        <v>5</v>
      </c>
      <c r="F167" s="216" t="s">
        <v>583</v>
      </c>
      <c r="H167" s="217">
        <v>9.5980000000000008</v>
      </c>
      <c r="I167" s="11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5" t="s">
        <v>185</v>
      </c>
      <c r="AU167" s="215" t="s">
        <v>81</v>
      </c>
      <c r="AV167" s="214" t="s">
        <v>81</v>
      </c>
      <c r="AW167" s="214" t="s">
        <v>36</v>
      </c>
      <c r="AX167" s="214" t="s">
        <v>77</v>
      </c>
      <c r="AY167" s="215" t="s">
        <v>175</v>
      </c>
    </row>
    <row r="168" spans="2:65" s="109" customFormat="1" ht="16.5" customHeight="1">
      <c r="B168" s="110"/>
      <c r="C168" s="191" t="s">
        <v>305</v>
      </c>
      <c r="D168" s="191" t="s">
        <v>177</v>
      </c>
      <c r="E168" s="192" t="s">
        <v>315</v>
      </c>
      <c r="F168" s="193" t="s">
        <v>316</v>
      </c>
      <c r="G168" s="194" t="s">
        <v>199</v>
      </c>
      <c r="H168" s="195">
        <v>66.19</v>
      </c>
      <c r="I168" s="9"/>
      <c r="J168" s="196">
        <f>ROUND(I168*H168,2)</f>
        <v>0</v>
      </c>
      <c r="K168" s="193" t="s">
        <v>181</v>
      </c>
      <c r="L168" s="110"/>
      <c r="M168" s="197" t="s">
        <v>5</v>
      </c>
      <c r="N168" s="198" t="s">
        <v>44</v>
      </c>
      <c r="O168" s="111"/>
      <c r="P168" s="199">
        <f>O168*H168</f>
        <v>0</v>
      </c>
      <c r="Q168" s="199">
        <v>7.2999999999999996E-4</v>
      </c>
      <c r="R168" s="199">
        <f>Q168*H168</f>
        <v>4.8318699999999999E-2</v>
      </c>
      <c r="S168" s="199">
        <v>0</v>
      </c>
      <c r="T168" s="200">
        <f>S168*H168</f>
        <v>0</v>
      </c>
      <c r="AR168" s="99" t="s">
        <v>113</v>
      </c>
      <c r="AT168" s="99" t="s">
        <v>177</v>
      </c>
      <c r="AU168" s="99" t="s">
        <v>81</v>
      </c>
      <c r="AY168" s="99" t="s">
        <v>175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99" t="s">
        <v>77</v>
      </c>
      <c r="BK168" s="201">
        <f>ROUND(I168*H168,2)</f>
        <v>0</v>
      </c>
      <c r="BL168" s="99" t="s">
        <v>113</v>
      </c>
      <c r="BM168" s="99" t="s">
        <v>615</v>
      </c>
    </row>
    <row r="169" spans="2:65" s="214" customFormat="1">
      <c r="B169" s="213"/>
      <c r="D169" s="202" t="s">
        <v>185</v>
      </c>
      <c r="E169" s="215" t="s">
        <v>5</v>
      </c>
      <c r="F169" s="216" t="s">
        <v>616</v>
      </c>
      <c r="H169" s="217">
        <v>66.19</v>
      </c>
      <c r="I169" s="11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5" t="s">
        <v>185</v>
      </c>
      <c r="AU169" s="215" t="s">
        <v>81</v>
      </c>
      <c r="AV169" s="214" t="s">
        <v>81</v>
      </c>
      <c r="AW169" s="214" t="s">
        <v>36</v>
      </c>
      <c r="AX169" s="214" t="s">
        <v>77</v>
      </c>
      <c r="AY169" s="215" t="s">
        <v>175</v>
      </c>
    </row>
    <row r="170" spans="2:65" s="179" customFormat="1" ht="29.85" customHeight="1">
      <c r="B170" s="178"/>
      <c r="D170" s="180" t="s">
        <v>72</v>
      </c>
      <c r="E170" s="189" t="s">
        <v>113</v>
      </c>
      <c r="F170" s="189" t="s">
        <v>332</v>
      </c>
      <c r="I170" s="8"/>
      <c r="J170" s="190">
        <f>BK170</f>
        <v>0</v>
      </c>
      <c r="L170" s="178"/>
      <c r="M170" s="183"/>
      <c r="N170" s="184"/>
      <c r="O170" s="184"/>
      <c r="P170" s="185">
        <f>SUM(P171:P173)</f>
        <v>0</v>
      </c>
      <c r="Q170" s="184"/>
      <c r="R170" s="185">
        <f>SUM(R171:R173)</f>
        <v>0</v>
      </c>
      <c r="S170" s="184"/>
      <c r="T170" s="186">
        <f>SUM(T171:T173)</f>
        <v>0</v>
      </c>
      <c r="AR170" s="180" t="s">
        <v>77</v>
      </c>
      <c r="AT170" s="187" t="s">
        <v>72</v>
      </c>
      <c r="AU170" s="187" t="s">
        <v>77</v>
      </c>
      <c r="AY170" s="180" t="s">
        <v>175</v>
      </c>
      <c r="BK170" s="188">
        <f>SUM(BK171:BK173)</f>
        <v>0</v>
      </c>
    </row>
    <row r="171" spans="2:65" s="109" customFormat="1" ht="25.5" customHeight="1">
      <c r="B171" s="110"/>
      <c r="C171" s="191" t="s">
        <v>10</v>
      </c>
      <c r="D171" s="191" t="s">
        <v>177</v>
      </c>
      <c r="E171" s="192" t="s">
        <v>617</v>
      </c>
      <c r="F171" s="193" t="s">
        <v>618</v>
      </c>
      <c r="G171" s="194" t="s">
        <v>222</v>
      </c>
      <c r="H171" s="195">
        <v>0.08</v>
      </c>
      <c r="I171" s="9"/>
      <c r="J171" s="196">
        <f>ROUND(I171*H171,2)</f>
        <v>0</v>
      </c>
      <c r="K171" s="193" t="s">
        <v>200</v>
      </c>
      <c r="L171" s="110"/>
      <c r="M171" s="197" t="s">
        <v>5</v>
      </c>
      <c r="N171" s="198" t="s">
        <v>44</v>
      </c>
      <c r="O171" s="11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99" t="s">
        <v>113</v>
      </c>
      <c r="AT171" s="99" t="s">
        <v>177</v>
      </c>
      <c r="AU171" s="99" t="s">
        <v>81</v>
      </c>
      <c r="AY171" s="99" t="s">
        <v>175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99" t="s">
        <v>77</v>
      </c>
      <c r="BK171" s="201">
        <f>ROUND(I171*H171,2)</f>
        <v>0</v>
      </c>
      <c r="BL171" s="99" t="s">
        <v>113</v>
      </c>
      <c r="BM171" s="99" t="s">
        <v>619</v>
      </c>
    </row>
    <row r="172" spans="2:65" s="207" customFormat="1">
      <c r="B172" s="206"/>
      <c r="D172" s="202" t="s">
        <v>185</v>
      </c>
      <c r="E172" s="208" t="s">
        <v>5</v>
      </c>
      <c r="F172" s="209" t="s">
        <v>620</v>
      </c>
      <c r="H172" s="208" t="s">
        <v>5</v>
      </c>
      <c r="I172" s="10"/>
      <c r="L172" s="206"/>
      <c r="M172" s="210"/>
      <c r="N172" s="211"/>
      <c r="O172" s="211"/>
      <c r="P172" s="211"/>
      <c r="Q172" s="211"/>
      <c r="R172" s="211"/>
      <c r="S172" s="211"/>
      <c r="T172" s="212"/>
      <c r="AT172" s="208" t="s">
        <v>185</v>
      </c>
      <c r="AU172" s="208" t="s">
        <v>81</v>
      </c>
      <c r="AV172" s="207" t="s">
        <v>77</v>
      </c>
      <c r="AW172" s="207" t="s">
        <v>36</v>
      </c>
      <c r="AX172" s="207" t="s">
        <v>73</v>
      </c>
      <c r="AY172" s="208" t="s">
        <v>175</v>
      </c>
    </row>
    <row r="173" spans="2:65" s="214" customFormat="1">
      <c r="B173" s="213"/>
      <c r="D173" s="202" t="s">
        <v>185</v>
      </c>
      <c r="E173" s="215" t="s">
        <v>5</v>
      </c>
      <c r="F173" s="216" t="s">
        <v>621</v>
      </c>
      <c r="H173" s="217">
        <v>0.08</v>
      </c>
      <c r="I173" s="11"/>
      <c r="L173" s="213"/>
      <c r="M173" s="218"/>
      <c r="N173" s="219"/>
      <c r="O173" s="219"/>
      <c r="P173" s="219"/>
      <c r="Q173" s="219"/>
      <c r="R173" s="219"/>
      <c r="S173" s="219"/>
      <c r="T173" s="220"/>
      <c r="AT173" s="215" t="s">
        <v>185</v>
      </c>
      <c r="AU173" s="215" t="s">
        <v>81</v>
      </c>
      <c r="AV173" s="214" t="s">
        <v>81</v>
      </c>
      <c r="AW173" s="214" t="s">
        <v>36</v>
      </c>
      <c r="AX173" s="214" t="s">
        <v>77</v>
      </c>
      <c r="AY173" s="215" t="s">
        <v>175</v>
      </c>
    </row>
    <row r="174" spans="2:65" s="179" customFormat="1" ht="29.85" customHeight="1">
      <c r="B174" s="178"/>
      <c r="D174" s="180" t="s">
        <v>72</v>
      </c>
      <c r="E174" s="189" t="s">
        <v>125</v>
      </c>
      <c r="F174" s="189" t="s">
        <v>362</v>
      </c>
      <c r="I174" s="8"/>
      <c r="J174" s="190">
        <f>BK174</f>
        <v>0</v>
      </c>
      <c r="L174" s="178"/>
      <c r="M174" s="183"/>
      <c r="N174" s="184"/>
      <c r="O174" s="184"/>
      <c r="P174" s="185">
        <f>SUM(P175:P184)</f>
        <v>0</v>
      </c>
      <c r="Q174" s="184"/>
      <c r="R174" s="185">
        <f>SUM(R175:R184)</f>
        <v>0</v>
      </c>
      <c r="S174" s="184"/>
      <c r="T174" s="186">
        <f>SUM(T175:T184)</f>
        <v>0</v>
      </c>
      <c r="AR174" s="180" t="s">
        <v>77</v>
      </c>
      <c r="AT174" s="187" t="s">
        <v>72</v>
      </c>
      <c r="AU174" s="187" t="s">
        <v>77</v>
      </c>
      <c r="AY174" s="180" t="s">
        <v>175</v>
      </c>
      <c r="BK174" s="188">
        <f>SUM(BK175:BK184)</f>
        <v>0</v>
      </c>
    </row>
    <row r="175" spans="2:65" s="109" customFormat="1" ht="25.5" customHeight="1">
      <c r="B175" s="110"/>
      <c r="C175" s="191" t="s">
        <v>314</v>
      </c>
      <c r="D175" s="191" t="s">
        <v>177</v>
      </c>
      <c r="E175" s="192" t="s">
        <v>364</v>
      </c>
      <c r="F175" s="193" t="s">
        <v>365</v>
      </c>
      <c r="G175" s="194" t="s">
        <v>180</v>
      </c>
      <c r="H175" s="195">
        <v>72.808999999999997</v>
      </c>
      <c r="I175" s="9"/>
      <c r="J175" s="196">
        <f>ROUND(I175*H175,2)</f>
        <v>0</v>
      </c>
      <c r="K175" s="193" t="s">
        <v>200</v>
      </c>
      <c r="L175" s="110"/>
      <c r="M175" s="197" t="s">
        <v>5</v>
      </c>
      <c r="N175" s="198" t="s">
        <v>44</v>
      </c>
      <c r="O175" s="11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99" t="s">
        <v>113</v>
      </c>
      <c r="AT175" s="99" t="s">
        <v>177</v>
      </c>
      <c r="AU175" s="99" t="s">
        <v>81</v>
      </c>
      <c r="AY175" s="99" t="s">
        <v>175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99" t="s">
        <v>77</v>
      </c>
      <c r="BK175" s="201">
        <f>ROUND(I175*H175,2)</f>
        <v>0</v>
      </c>
      <c r="BL175" s="99" t="s">
        <v>113</v>
      </c>
      <c r="BM175" s="99" t="s">
        <v>622</v>
      </c>
    </row>
    <row r="176" spans="2:65" s="207" customFormat="1">
      <c r="B176" s="206"/>
      <c r="D176" s="202" t="s">
        <v>185</v>
      </c>
      <c r="E176" s="208" t="s">
        <v>5</v>
      </c>
      <c r="F176" s="209" t="s">
        <v>367</v>
      </c>
      <c r="H176" s="208" t="s">
        <v>5</v>
      </c>
      <c r="I176" s="10"/>
      <c r="L176" s="206"/>
      <c r="M176" s="210"/>
      <c r="N176" s="211"/>
      <c r="O176" s="211"/>
      <c r="P176" s="211"/>
      <c r="Q176" s="211"/>
      <c r="R176" s="211"/>
      <c r="S176" s="211"/>
      <c r="T176" s="212"/>
      <c r="AT176" s="208" t="s">
        <v>185</v>
      </c>
      <c r="AU176" s="208" t="s">
        <v>81</v>
      </c>
      <c r="AV176" s="207" t="s">
        <v>77</v>
      </c>
      <c r="AW176" s="207" t="s">
        <v>36</v>
      </c>
      <c r="AX176" s="207" t="s">
        <v>73</v>
      </c>
      <c r="AY176" s="208" t="s">
        <v>175</v>
      </c>
    </row>
    <row r="177" spans="2:65" s="214" customFormat="1">
      <c r="B177" s="213"/>
      <c r="D177" s="202" t="s">
        <v>185</v>
      </c>
      <c r="E177" s="215" t="s">
        <v>5</v>
      </c>
      <c r="F177" s="216" t="s">
        <v>623</v>
      </c>
      <c r="H177" s="217">
        <v>72.808999999999997</v>
      </c>
      <c r="I177" s="11"/>
      <c r="L177" s="213"/>
      <c r="M177" s="218"/>
      <c r="N177" s="219"/>
      <c r="O177" s="219"/>
      <c r="P177" s="219"/>
      <c r="Q177" s="219"/>
      <c r="R177" s="219"/>
      <c r="S177" s="219"/>
      <c r="T177" s="220"/>
      <c r="AT177" s="215" t="s">
        <v>185</v>
      </c>
      <c r="AU177" s="215" t="s">
        <v>81</v>
      </c>
      <c r="AV177" s="214" t="s">
        <v>81</v>
      </c>
      <c r="AW177" s="214" t="s">
        <v>36</v>
      </c>
      <c r="AX177" s="214" t="s">
        <v>77</v>
      </c>
      <c r="AY177" s="215" t="s">
        <v>175</v>
      </c>
    </row>
    <row r="178" spans="2:65" s="109" customFormat="1" ht="25.5" customHeight="1">
      <c r="B178" s="110"/>
      <c r="C178" s="191" t="s">
        <v>320</v>
      </c>
      <c r="D178" s="191" t="s">
        <v>177</v>
      </c>
      <c r="E178" s="192" t="s">
        <v>370</v>
      </c>
      <c r="F178" s="193" t="s">
        <v>371</v>
      </c>
      <c r="G178" s="194" t="s">
        <v>180</v>
      </c>
      <c r="H178" s="195">
        <v>72.808999999999997</v>
      </c>
      <c r="I178" s="9"/>
      <c r="J178" s="196">
        <f>ROUND(I178*H178,2)</f>
        <v>0</v>
      </c>
      <c r="K178" s="193" t="s">
        <v>200</v>
      </c>
      <c r="L178" s="110"/>
      <c r="M178" s="197" t="s">
        <v>5</v>
      </c>
      <c r="N178" s="198" t="s">
        <v>44</v>
      </c>
      <c r="O178" s="11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99" t="s">
        <v>113</v>
      </c>
      <c r="AT178" s="99" t="s">
        <v>177</v>
      </c>
      <c r="AU178" s="99" t="s">
        <v>81</v>
      </c>
      <c r="AY178" s="99" t="s">
        <v>175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99" t="s">
        <v>77</v>
      </c>
      <c r="BK178" s="201">
        <f>ROUND(I178*H178,2)</f>
        <v>0</v>
      </c>
      <c r="BL178" s="99" t="s">
        <v>113</v>
      </c>
      <c r="BM178" s="99" t="s">
        <v>624</v>
      </c>
    </row>
    <row r="179" spans="2:65" s="207" customFormat="1">
      <c r="B179" s="206"/>
      <c r="D179" s="202" t="s">
        <v>185</v>
      </c>
      <c r="E179" s="208" t="s">
        <v>5</v>
      </c>
      <c r="F179" s="209" t="s">
        <v>373</v>
      </c>
      <c r="H179" s="208" t="s">
        <v>5</v>
      </c>
      <c r="I179" s="10"/>
      <c r="L179" s="206"/>
      <c r="M179" s="210"/>
      <c r="N179" s="211"/>
      <c r="O179" s="211"/>
      <c r="P179" s="211"/>
      <c r="Q179" s="211"/>
      <c r="R179" s="211"/>
      <c r="S179" s="211"/>
      <c r="T179" s="212"/>
      <c r="AT179" s="208" t="s">
        <v>185</v>
      </c>
      <c r="AU179" s="208" t="s">
        <v>81</v>
      </c>
      <c r="AV179" s="207" t="s">
        <v>77</v>
      </c>
      <c r="AW179" s="207" t="s">
        <v>36</v>
      </c>
      <c r="AX179" s="207" t="s">
        <v>73</v>
      </c>
      <c r="AY179" s="208" t="s">
        <v>175</v>
      </c>
    </row>
    <row r="180" spans="2:65" s="207" customFormat="1">
      <c r="B180" s="206"/>
      <c r="D180" s="202" t="s">
        <v>185</v>
      </c>
      <c r="E180" s="208" t="s">
        <v>5</v>
      </c>
      <c r="F180" s="209" t="s">
        <v>374</v>
      </c>
      <c r="H180" s="208" t="s">
        <v>5</v>
      </c>
      <c r="I180" s="10"/>
      <c r="L180" s="206"/>
      <c r="M180" s="210"/>
      <c r="N180" s="211"/>
      <c r="O180" s="211"/>
      <c r="P180" s="211"/>
      <c r="Q180" s="211"/>
      <c r="R180" s="211"/>
      <c r="S180" s="211"/>
      <c r="T180" s="212"/>
      <c r="AT180" s="208" t="s">
        <v>185</v>
      </c>
      <c r="AU180" s="208" t="s">
        <v>81</v>
      </c>
      <c r="AV180" s="207" t="s">
        <v>77</v>
      </c>
      <c r="AW180" s="207" t="s">
        <v>36</v>
      </c>
      <c r="AX180" s="207" t="s">
        <v>73</v>
      </c>
      <c r="AY180" s="208" t="s">
        <v>175</v>
      </c>
    </row>
    <row r="181" spans="2:65" s="214" customFormat="1">
      <c r="B181" s="213"/>
      <c r="D181" s="202" t="s">
        <v>185</v>
      </c>
      <c r="E181" s="215" t="s">
        <v>5</v>
      </c>
      <c r="F181" s="216" t="s">
        <v>623</v>
      </c>
      <c r="H181" s="217">
        <v>72.808999999999997</v>
      </c>
      <c r="I181" s="11"/>
      <c r="L181" s="213"/>
      <c r="M181" s="218"/>
      <c r="N181" s="219"/>
      <c r="O181" s="219"/>
      <c r="P181" s="219"/>
      <c r="Q181" s="219"/>
      <c r="R181" s="219"/>
      <c r="S181" s="219"/>
      <c r="T181" s="220"/>
      <c r="AT181" s="215" t="s">
        <v>185</v>
      </c>
      <c r="AU181" s="215" t="s">
        <v>81</v>
      </c>
      <c r="AV181" s="214" t="s">
        <v>81</v>
      </c>
      <c r="AW181" s="214" t="s">
        <v>36</v>
      </c>
      <c r="AX181" s="214" t="s">
        <v>77</v>
      </c>
      <c r="AY181" s="215" t="s">
        <v>175</v>
      </c>
    </row>
    <row r="182" spans="2:65" s="109" customFormat="1" ht="25.5" customHeight="1">
      <c r="B182" s="110"/>
      <c r="C182" s="191" t="s">
        <v>328</v>
      </c>
      <c r="D182" s="191" t="s">
        <v>177</v>
      </c>
      <c r="E182" s="192" t="s">
        <v>377</v>
      </c>
      <c r="F182" s="193" t="s">
        <v>378</v>
      </c>
      <c r="G182" s="194" t="s">
        <v>180</v>
      </c>
      <c r="H182" s="195">
        <v>72.808999999999997</v>
      </c>
      <c r="I182" s="9"/>
      <c r="J182" s="196">
        <f>ROUND(I182*H182,2)</f>
        <v>0</v>
      </c>
      <c r="K182" s="193" t="s">
        <v>200</v>
      </c>
      <c r="L182" s="110"/>
      <c r="M182" s="197" t="s">
        <v>5</v>
      </c>
      <c r="N182" s="198" t="s">
        <v>44</v>
      </c>
      <c r="O182" s="111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99" t="s">
        <v>113</v>
      </c>
      <c r="AT182" s="99" t="s">
        <v>177</v>
      </c>
      <c r="AU182" s="99" t="s">
        <v>81</v>
      </c>
      <c r="AY182" s="99" t="s">
        <v>175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99" t="s">
        <v>77</v>
      </c>
      <c r="BK182" s="201">
        <f>ROUND(I182*H182,2)</f>
        <v>0</v>
      </c>
      <c r="BL182" s="99" t="s">
        <v>113</v>
      </c>
      <c r="BM182" s="99" t="s">
        <v>625</v>
      </c>
    </row>
    <row r="183" spans="2:65" s="207" customFormat="1">
      <c r="B183" s="206"/>
      <c r="D183" s="202" t="s">
        <v>185</v>
      </c>
      <c r="E183" s="208" t="s">
        <v>5</v>
      </c>
      <c r="F183" s="209" t="s">
        <v>367</v>
      </c>
      <c r="H183" s="208" t="s">
        <v>5</v>
      </c>
      <c r="I183" s="10"/>
      <c r="L183" s="206"/>
      <c r="M183" s="210"/>
      <c r="N183" s="211"/>
      <c r="O183" s="211"/>
      <c r="P183" s="211"/>
      <c r="Q183" s="211"/>
      <c r="R183" s="211"/>
      <c r="S183" s="211"/>
      <c r="T183" s="212"/>
      <c r="AT183" s="208" t="s">
        <v>185</v>
      </c>
      <c r="AU183" s="208" t="s">
        <v>81</v>
      </c>
      <c r="AV183" s="207" t="s">
        <v>77</v>
      </c>
      <c r="AW183" s="207" t="s">
        <v>36</v>
      </c>
      <c r="AX183" s="207" t="s">
        <v>73</v>
      </c>
      <c r="AY183" s="208" t="s">
        <v>175</v>
      </c>
    </row>
    <row r="184" spans="2:65" s="214" customFormat="1">
      <c r="B184" s="213"/>
      <c r="D184" s="202" t="s">
        <v>185</v>
      </c>
      <c r="E184" s="215" t="s">
        <v>5</v>
      </c>
      <c r="F184" s="216" t="s">
        <v>623</v>
      </c>
      <c r="H184" s="217">
        <v>72.808999999999997</v>
      </c>
      <c r="I184" s="11"/>
      <c r="L184" s="213"/>
      <c r="M184" s="218"/>
      <c r="N184" s="219"/>
      <c r="O184" s="219"/>
      <c r="P184" s="219"/>
      <c r="Q184" s="219"/>
      <c r="R184" s="219"/>
      <c r="S184" s="219"/>
      <c r="T184" s="220"/>
      <c r="AT184" s="215" t="s">
        <v>185</v>
      </c>
      <c r="AU184" s="215" t="s">
        <v>81</v>
      </c>
      <c r="AV184" s="214" t="s">
        <v>81</v>
      </c>
      <c r="AW184" s="214" t="s">
        <v>36</v>
      </c>
      <c r="AX184" s="214" t="s">
        <v>77</v>
      </c>
      <c r="AY184" s="215" t="s">
        <v>175</v>
      </c>
    </row>
    <row r="185" spans="2:65" s="179" customFormat="1" ht="29.85" customHeight="1">
      <c r="B185" s="178"/>
      <c r="D185" s="180" t="s">
        <v>72</v>
      </c>
      <c r="E185" s="189" t="s">
        <v>225</v>
      </c>
      <c r="F185" s="189" t="s">
        <v>380</v>
      </c>
      <c r="I185" s="8"/>
      <c r="J185" s="190">
        <f>BK185</f>
        <v>0</v>
      </c>
      <c r="L185" s="178"/>
      <c r="M185" s="183"/>
      <c r="N185" s="184"/>
      <c r="O185" s="184"/>
      <c r="P185" s="185">
        <f>SUM(P186:P238)</f>
        <v>0</v>
      </c>
      <c r="Q185" s="184"/>
      <c r="R185" s="185">
        <f>SUM(R186:R238)</f>
        <v>3.6731720999999999</v>
      </c>
      <c r="S185" s="184"/>
      <c r="T185" s="186">
        <f>SUM(T186:T238)</f>
        <v>4.6080000000000003E-2</v>
      </c>
      <c r="AR185" s="180" t="s">
        <v>77</v>
      </c>
      <c r="AT185" s="187" t="s">
        <v>72</v>
      </c>
      <c r="AU185" s="187" t="s">
        <v>77</v>
      </c>
      <c r="AY185" s="180" t="s">
        <v>175</v>
      </c>
      <c r="BK185" s="188">
        <f>SUM(BK186:BK238)</f>
        <v>0</v>
      </c>
    </row>
    <row r="186" spans="2:65" s="109" customFormat="1" ht="25.5" customHeight="1">
      <c r="B186" s="110"/>
      <c r="C186" s="191" t="s">
        <v>333</v>
      </c>
      <c r="D186" s="191" t="s">
        <v>177</v>
      </c>
      <c r="E186" s="192" t="s">
        <v>626</v>
      </c>
      <c r="F186" s="193" t="s">
        <v>627</v>
      </c>
      <c r="G186" s="194" t="s">
        <v>199</v>
      </c>
      <c r="H186" s="195">
        <v>66.19</v>
      </c>
      <c r="I186" s="9"/>
      <c r="J186" s="196">
        <f>ROUND(I186*H186,2)</f>
        <v>0</v>
      </c>
      <c r="K186" s="193" t="s">
        <v>200</v>
      </c>
      <c r="L186" s="110"/>
      <c r="M186" s="197" t="s">
        <v>5</v>
      </c>
      <c r="N186" s="198" t="s">
        <v>44</v>
      </c>
      <c r="O186" s="11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99" t="s">
        <v>113</v>
      </c>
      <c r="AT186" s="99" t="s">
        <v>177</v>
      </c>
      <c r="AU186" s="99" t="s">
        <v>81</v>
      </c>
      <c r="AY186" s="99" t="s">
        <v>175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99" t="s">
        <v>77</v>
      </c>
      <c r="BK186" s="201">
        <f>ROUND(I186*H186,2)</f>
        <v>0</v>
      </c>
      <c r="BL186" s="99" t="s">
        <v>113</v>
      </c>
      <c r="BM186" s="99" t="s">
        <v>628</v>
      </c>
    </row>
    <row r="187" spans="2:65" s="207" customFormat="1">
      <c r="B187" s="206"/>
      <c r="D187" s="202" t="s">
        <v>185</v>
      </c>
      <c r="E187" s="208" t="s">
        <v>5</v>
      </c>
      <c r="F187" s="209" t="s">
        <v>620</v>
      </c>
      <c r="H187" s="208" t="s">
        <v>5</v>
      </c>
      <c r="I187" s="10"/>
      <c r="L187" s="206"/>
      <c r="M187" s="210"/>
      <c r="N187" s="211"/>
      <c r="O187" s="211"/>
      <c r="P187" s="211"/>
      <c r="Q187" s="211"/>
      <c r="R187" s="211"/>
      <c r="S187" s="211"/>
      <c r="T187" s="212"/>
      <c r="AT187" s="208" t="s">
        <v>185</v>
      </c>
      <c r="AU187" s="208" t="s">
        <v>81</v>
      </c>
      <c r="AV187" s="207" t="s">
        <v>77</v>
      </c>
      <c r="AW187" s="207" t="s">
        <v>36</v>
      </c>
      <c r="AX187" s="207" t="s">
        <v>73</v>
      </c>
      <c r="AY187" s="208" t="s">
        <v>175</v>
      </c>
    </row>
    <row r="188" spans="2:65" s="214" customFormat="1">
      <c r="B188" s="213"/>
      <c r="D188" s="202" t="s">
        <v>185</v>
      </c>
      <c r="E188" s="215" t="s">
        <v>5</v>
      </c>
      <c r="F188" s="216" t="s">
        <v>616</v>
      </c>
      <c r="H188" s="217">
        <v>66.19</v>
      </c>
      <c r="I188" s="11"/>
      <c r="L188" s="213"/>
      <c r="M188" s="218"/>
      <c r="N188" s="219"/>
      <c r="O188" s="219"/>
      <c r="P188" s="219"/>
      <c r="Q188" s="219"/>
      <c r="R188" s="219"/>
      <c r="S188" s="219"/>
      <c r="T188" s="220"/>
      <c r="AT188" s="215" t="s">
        <v>185</v>
      </c>
      <c r="AU188" s="215" t="s">
        <v>81</v>
      </c>
      <c r="AV188" s="214" t="s">
        <v>81</v>
      </c>
      <c r="AW188" s="214" t="s">
        <v>36</v>
      </c>
      <c r="AX188" s="214" t="s">
        <v>77</v>
      </c>
      <c r="AY188" s="215" t="s">
        <v>175</v>
      </c>
    </row>
    <row r="189" spans="2:65" s="109" customFormat="1" ht="16.5" customHeight="1">
      <c r="B189" s="110"/>
      <c r="C189" s="229" t="s">
        <v>338</v>
      </c>
      <c r="D189" s="229" t="s">
        <v>287</v>
      </c>
      <c r="E189" s="230" t="s">
        <v>629</v>
      </c>
      <c r="F189" s="231" t="s">
        <v>630</v>
      </c>
      <c r="G189" s="232" t="s">
        <v>199</v>
      </c>
      <c r="H189" s="233">
        <v>66.19</v>
      </c>
      <c r="I189" s="13"/>
      <c r="J189" s="234">
        <f>ROUND(I189*H189,2)</f>
        <v>0</v>
      </c>
      <c r="K189" s="231" t="s">
        <v>5</v>
      </c>
      <c r="L189" s="235"/>
      <c r="M189" s="236" t="s">
        <v>5</v>
      </c>
      <c r="N189" s="237" t="s">
        <v>44</v>
      </c>
      <c r="O189" s="111"/>
      <c r="P189" s="199">
        <f>O189*H189</f>
        <v>0</v>
      </c>
      <c r="Q189" s="199">
        <v>1.4500000000000001E-2</v>
      </c>
      <c r="R189" s="199">
        <f>Q189*H189</f>
        <v>0.95975500000000002</v>
      </c>
      <c r="S189" s="199">
        <v>0</v>
      </c>
      <c r="T189" s="200">
        <f>S189*H189</f>
        <v>0</v>
      </c>
      <c r="AR189" s="99" t="s">
        <v>225</v>
      </c>
      <c r="AT189" s="99" t="s">
        <v>287</v>
      </c>
      <c r="AU189" s="99" t="s">
        <v>81</v>
      </c>
      <c r="AY189" s="99" t="s">
        <v>175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99" t="s">
        <v>77</v>
      </c>
      <c r="BK189" s="201">
        <f>ROUND(I189*H189,2)</f>
        <v>0</v>
      </c>
      <c r="BL189" s="99" t="s">
        <v>113</v>
      </c>
      <c r="BM189" s="99" t="s">
        <v>631</v>
      </c>
    </row>
    <row r="190" spans="2:65" s="207" customFormat="1">
      <c r="B190" s="206"/>
      <c r="D190" s="202" t="s">
        <v>185</v>
      </c>
      <c r="E190" s="208" t="s">
        <v>5</v>
      </c>
      <c r="F190" s="209" t="s">
        <v>620</v>
      </c>
      <c r="H190" s="208" t="s">
        <v>5</v>
      </c>
      <c r="I190" s="10"/>
      <c r="L190" s="206"/>
      <c r="M190" s="210"/>
      <c r="N190" s="211"/>
      <c r="O190" s="211"/>
      <c r="P190" s="211"/>
      <c r="Q190" s="211"/>
      <c r="R190" s="211"/>
      <c r="S190" s="211"/>
      <c r="T190" s="212"/>
      <c r="AT190" s="208" t="s">
        <v>185</v>
      </c>
      <c r="AU190" s="208" t="s">
        <v>81</v>
      </c>
      <c r="AV190" s="207" t="s">
        <v>77</v>
      </c>
      <c r="AW190" s="207" t="s">
        <v>36</v>
      </c>
      <c r="AX190" s="207" t="s">
        <v>73</v>
      </c>
      <c r="AY190" s="208" t="s">
        <v>175</v>
      </c>
    </row>
    <row r="191" spans="2:65" s="207" customFormat="1">
      <c r="B191" s="206"/>
      <c r="D191" s="202" t="s">
        <v>185</v>
      </c>
      <c r="E191" s="208" t="s">
        <v>5</v>
      </c>
      <c r="F191" s="209" t="s">
        <v>632</v>
      </c>
      <c r="H191" s="208" t="s">
        <v>5</v>
      </c>
      <c r="I191" s="10"/>
      <c r="L191" s="206"/>
      <c r="M191" s="210"/>
      <c r="N191" s="211"/>
      <c r="O191" s="211"/>
      <c r="P191" s="211"/>
      <c r="Q191" s="211"/>
      <c r="R191" s="211"/>
      <c r="S191" s="211"/>
      <c r="T191" s="212"/>
      <c r="AT191" s="208" t="s">
        <v>185</v>
      </c>
      <c r="AU191" s="208" t="s">
        <v>81</v>
      </c>
      <c r="AV191" s="207" t="s">
        <v>77</v>
      </c>
      <c r="AW191" s="207" t="s">
        <v>36</v>
      </c>
      <c r="AX191" s="207" t="s">
        <v>73</v>
      </c>
      <c r="AY191" s="208" t="s">
        <v>175</v>
      </c>
    </row>
    <row r="192" spans="2:65" s="214" customFormat="1">
      <c r="B192" s="213"/>
      <c r="D192" s="202" t="s">
        <v>185</v>
      </c>
      <c r="E192" s="215" t="s">
        <v>5</v>
      </c>
      <c r="F192" s="216" t="s">
        <v>616</v>
      </c>
      <c r="H192" s="217">
        <v>66.19</v>
      </c>
      <c r="I192" s="11"/>
      <c r="L192" s="213"/>
      <c r="M192" s="218"/>
      <c r="N192" s="219"/>
      <c r="O192" s="219"/>
      <c r="P192" s="219"/>
      <c r="Q192" s="219"/>
      <c r="R192" s="219"/>
      <c r="S192" s="219"/>
      <c r="T192" s="220"/>
      <c r="AT192" s="215" t="s">
        <v>185</v>
      </c>
      <c r="AU192" s="215" t="s">
        <v>81</v>
      </c>
      <c r="AV192" s="214" t="s">
        <v>81</v>
      </c>
      <c r="AW192" s="214" t="s">
        <v>36</v>
      </c>
      <c r="AX192" s="214" t="s">
        <v>77</v>
      </c>
      <c r="AY192" s="215" t="s">
        <v>175</v>
      </c>
    </row>
    <row r="193" spans="2:65" s="109" customFormat="1" ht="25.5" customHeight="1">
      <c r="B193" s="110"/>
      <c r="C193" s="191" t="s">
        <v>344</v>
      </c>
      <c r="D193" s="191" t="s">
        <v>177</v>
      </c>
      <c r="E193" s="192" t="s">
        <v>633</v>
      </c>
      <c r="F193" s="193" t="s">
        <v>634</v>
      </c>
      <c r="G193" s="194" t="s">
        <v>199</v>
      </c>
      <c r="H193" s="195">
        <v>66.19</v>
      </c>
      <c r="I193" s="9"/>
      <c r="J193" s="196">
        <f>ROUND(I193*H193,2)</f>
        <v>0</v>
      </c>
      <c r="K193" s="193" t="s">
        <v>5</v>
      </c>
      <c r="L193" s="110"/>
      <c r="M193" s="197" t="s">
        <v>5</v>
      </c>
      <c r="N193" s="198" t="s">
        <v>44</v>
      </c>
      <c r="O193" s="11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99" t="s">
        <v>113</v>
      </c>
      <c r="AT193" s="99" t="s">
        <v>177</v>
      </c>
      <c r="AU193" s="99" t="s">
        <v>81</v>
      </c>
      <c r="AY193" s="99" t="s">
        <v>175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99" t="s">
        <v>77</v>
      </c>
      <c r="BK193" s="201">
        <f>ROUND(I193*H193,2)</f>
        <v>0</v>
      </c>
      <c r="BL193" s="99" t="s">
        <v>113</v>
      </c>
      <c r="BM193" s="99" t="s">
        <v>635</v>
      </c>
    </row>
    <row r="194" spans="2:65" s="109" customFormat="1" ht="38.25" customHeight="1">
      <c r="B194" s="110"/>
      <c r="C194" s="191" t="s">
        <v>348</v>
      </c>
      <c r="D194" s="191" t="s">
        <v>177</v>
      </c>
      <c r="E194" s="192" t="s">
        <v>636</v>
      </c>
      <c r="F194" s="193" t="s">
        <v>637</v>
      </c>
      <c r="G194" s="194" t="s">
        <v>341</v>
      </c>
      <c r="H194" s="195">
        <v>2</v>
      </c>
      <c r="I194" s="9"/>
      <c r="J194" s="196">
        <f>ROUND(I194*H194,2)</f>
        <v>0</v>
      </c>
      <c r="K194" s="193" t="s">
        <v>200</v>
      </c>
      <c r="L194" s="110"/>
      <c r="M194" s="197" t="s">
        <v>5</v>
      </c>
      <c r="N194" s="198" t="s">
        <v>44</v>
      </c>
      <c r="O194" s="111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AR194" s="99" t="s">
        <v>113</v>
      </c>
      <c r="AT194" s="99" t="s">
        <v>177</v>
      </c>
      <c r="AU194" s="99" t="s">
        <v>81</v>
      </c>
      <c r="AY194" s="99" t="s">
        <v>175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99" t="s">
        <v>77</v>
      </c>
      <c r="BK194" s="201">
        <f>ROUND(I194*H194,2)</f>
        <v>0</v>
      </c>
      <c r="BL194" s="99" t="s">
        <v>113</v>
      </c>
      <c r="BM194" s="99" t="s">
        <v>638</v>
      </c>
    </row>
    <row r="195" spans="2:65" s="207" customFormat="1">
      <c r="B195" s="206"/>
      <c r="D195" s="202" t="s">
        <v>185</v>
      </c>
      <c r="E195" s="208" t="s">
        <v>5</v>
      </c>
      <c r="F195" s="209" t="s">
        <v>620</v>
      </c>
      <c r="H195" s="208" t="s">
        <v>5</v>
      </c>
      <c r="I195" s="10"/>
      <c r="L195" s="206"/>
      <c r="M195" s="210"/>
      <c r="N195" s="211"/>
      <c r="O195" s="211"/>
      <c r="P195" s="211"/>
      <c r="Q195" s="211"/>
      <c r="R195" s="211"/>
      <c r="S195" s="211"/>
      <c r="T195" s="212"/>
      <c r="AT195" s="208" t="s">
        <v>185</v>
      </c>
      <c r="AU195" s="208" t="s">
        <v>81</v>
      </c>
      <c r="AV195" s="207" t="s">
        <v>77</v>
      </c>
      <c r="AW195" s="207" t="s">
        <v>36</v>
      </c>
      <c r="AX195" s="207" t="s">
        <v>73</v>
      </c>
      <c r="AY195" s="208" t="s">
        <v>175</v>
      </c>
    </row>
    <row r="196" spans="2:65" s="214" customFormat="1">
      <c r="B196" s="213"/>
      <c r="D196" s="202" t="s">
        <v>185</v>
      </c>
      <c r="E196" s="215" t="s">
        <v>5</v>
      </c>
      <c r="F196" s="216" t="s">
        <v>639</v>
      </c>
      <c r="H196" s="217">
        <v>2</v>
      </c>
      <c r="I196" s="11"/>
      <c r="L196" s="213"/>
      <c r="M196" s="218"/>
      <c r="N196" s="219"/>
      <c r="O196" s="219"/>
      <c r="P196" s="219"/>
      <c r="Q196" s="219"/>
      <c r="R196" s="219"/>
      <c r="S196" s="219"/>
      <c r="T196" s="220"/>
      <c r="AT196" s="215" t="s">
        <v>185</v>
      </c>
      <c r="AU196" s="215" t="s">
        <v>81</v>
      </c>
      <c r="AV196" s="214" t="s">
        <v>81</v>
      </c>
      <c r="AW196" s="214" t="s">
        <v>36</v>
      </c>
      <c r="AX196" s="214" t="s">
        <v>77</v>
      </c>
      <c r="AY196" s="215" t="s">
        <v>175</v>
      </c>
    </row>
    <row r="197" spans="2:65" s="109" customFormat="1" ht="16.5" customHeight="1">
      <c r="B197" s="110"/>
      <c r="C197" s="229" t="s">
        <v>357</v>
      </c>
      <c r="D197" s="229" t="s">
        <v>287</v>
      </c>
      <c r="E197" s="230" t="s">
        <v>640</v>
      </c>
      <c r="F197" s="231" t="s">
        <v>641</v>
      </c>
      <c r="G197" s="232" t="s">
        <v>341</v>
      </c>
      <c r="H197" s="233">
        <v>1</v>
      </c>
      <c r="I197" s="13"/>
      <c r="J197" s="234">
        <f>ROUND(I197*H197,2)</f>
        <v>0</v>
      </c>
      <c r="K197" s="231" t="s">
        <v>200</v>
      </c>
      <c r="L197" s="235"/>
      <c r="M197" s="236" t="s">
        <v>5</v>
      </c>
      <c r="N197" s="237" t="s">
        <v>44</v>
      </c>
      <c r="O197" s="111"/>
      <c r="P197" s="199">
        <f>O197*H197</f>
        <v>0</v>
      </c>
      <c r="Q197" s="199">
        <v>6.7999999999999996E-3</v>
      </c>
      <c r="R197" s="199">
        <f>Q197*H197</f>
        <v>6.7999999999999996E-3</v>
      </c>
      <c r="S197" s="199">
        <v>0</v>
      </c>
      <c r="T197" s="200">
        <f>S197*H197</f>
        <v>0</v>
      </c>
      <c r="AR197" s="99" t="s">
        <v>225</v>
      </c>
      <c r="AT197" s="99" t="s">
        <v>287</v>
      </c>
      <c r="AU197" s="99" t="s">
        <v>81</v>
      </c>
      <c r="AY197" s="99" t="s">
        <v>175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99" t="s">
        <v>77</v>
      </c>
      <c r="BK197" s="201">
        <f>ROUND(I197*H197,2)</f>
        <v>0</v>
      </c>
      <c r="BL197" s="99" t="s">
        <v>113</v>
      </c>
      <c r="BM197" s="99" t="s">
        <v>642</v>
      </c>
    </row>
    <row r="198" spans="2:65" s="109" customFormat="1" ht="25.5" customHeight="1">
      <c r="B198" s="110"/>
      <c r="C198" s="229" t="s">
        <v>363</v>
      </c>
      <c r="D198" s="229" t="s">
        <v>287</v>
      </c>
      <c r="E198" s="230" t="s">
        <v>643</v>
      </c>
      <c r="F198" s="231" t="s">
        <v>644</v>
      </c>
      <c r="G198" s="232" t="s">
        <v>341</v>
      </c>
      <c r="H198" s="233">
        <v>1</v>
      </c>
      <c r="I198" s="13"/>
      <c r="J198" s="234">
        <f>ROUND(I198*H198,2)</f>
        <v>0</v>
      </c>
      <c r="K198" s="231" t="s">
        <v>200</v>
      </c>
      <c r="L198" s="235"/>
      <c r="M198" s="236" t="s">
        <v>5</v>
      </c>
      <c r="N198" s="237" t="s">
        <v>44</v>
      </c>
      <c r="O198" s="111"/>
      <c r="P198" s="199">
        <f>O198*H198</f>
        <v>0</v>
      </c>
      <c r="Q198" s="199">
        <v>6.4999999999999997E-3</v>
      </c>
      <c r="R198" s="199">
        <f>Q198*H198</f>
        <v>6.4999999999999997E-3</v>
      </c>
      <c r="S198" s="199">
        <v>0</v>
      </c>
      <c r="T198" s="200">
        <f>S198*H198</f>
        <v>0</v>
      </c>
      <c r="AR198" s="99" t="s">
        <v>225</v>
      </c>
      <c r="AT198" s="99" t="s">
        <v>287</v>
      </c>
      <c r="AU198" s="99" t="s">
        <v>81</v>
      </c>
      <c r="AY198" s="99" t="s">
        <v>175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99" t="s">
        <v>77</v>
      </c>
      <c r="BK198" s="201">
        <f>ROUND(I198*H198,2)</f>
        <v>0</v>
      </c>
      <c r="BL198" s="99" t="s">
        <v>113</v>
      </c>
      <c r="BM198" s="99" t="s">
        <v>645</v>
      </c>
    </row>
    <row r="199" spans="2:65" s="109" customFormat="1" ht="25.5" customHeight="1">
      <c r="B199" s="110"/>
      <c r="C199" s="191" t="s">
        <v>369</v>
      </c>
      <c r="D199" s="191" t="s">
        <v>177</v>
      </c>
      <c r="E199" s="192" t="s">
        <v>646</v>
      </c>
      <c r="F199" s="193" t="s">
        <v>647</v>
      </c>
      <c r="G199" s="194" t="s">
        <v>199</v>
      </c>
      <c r="H199" s="195">
        <v>12</v>
      </c>
      <c r="I199" s="9"/>
      <c r="J199" s="196">
        <f>ROUND(I199*H199,2)</f>
        <v>0</v>
      </c>
      <c r="K199" s="193" t="s">
        <v>200</v>
      </c>
      <c r="L199" s="110"/>
      <c r="M199" s="197" t="s">
        <v>5</v>
      </c>
      <c r="N199" s="198" t="s">
        <v>44</v>
      </c>
      <c r="O199" s="11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AR199" s="99" t="s">
        <v>113</v>
      </c>
      <c r="AT199" s="99" t="s">
        <v>177</v>
      </c>
      <c r="AU199" s="99" t="s">
        <v>81</v>
      </c>
      <c r="AY199" s="99" t="s">
        <v>175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99" t="s">
        <v>77</v>
      </c>
      <c r="BK199" s="201">
        <f>ROUND(I199*H199,2)</f>
        <v>0</v>
      </c>
      <c r="BL199" s="99" t="s">
        <v>113</v>
      </c>
      <c r="BM199" s="99" t="s">
        <v>648</v>
      </c>
    </row>
    <row r="200" spans="2:65" s="207" customFormat="1">
      <c r="B200" s="206"/>
      <c r="D200" s="202" t="s">
        <v>185</v>
      </c>
      <c r="E200" s="208" t="s">
        <v>5</v>
      </c>
      <c r="F200" s="209" t="s">
        <v>620</v>
      </c>
      <c r="H200" s="208" t="s">
        <v>5</v>
      </c>
      <c r="I200" s="10"/>
      <c r="L200" s="206"/>
      <c r="M200" s="210"/>
      <c r="N200" s="211"/>
      <c r="O200" s="211"/>
      <c r="P200" s="211"/>
      <c r="Q200" s="211"/>
      <c r="R200" s="211"/>
      <c r="S200" s="211"/>
      <c r="T200" s="212"/>
      <c r="AT200" s="208" t="s">
        <v>185</v>
      </c>
      <c r="AU200" s="208" t="s">
        <v>81</v>
      </c>
      <c r="AV200" s="207" t="s">
        <v>77</v>
      </c>
      <c r="AW200" s="207" t="s">
        <v>36</v>
      </c>
      <c r="AX200" s="207" t="s">
        <v>73</v>
      </c>
      <c r="AY200" s="208" t="s">
        <v>175</v>
      </c>
    </row>
    <row r="201" spans="2:65" s="214" customFormat="1">
      <c r="B201" s="213"/>
      <c r="D201" s="202" t="s">
        <v>185</v>
      </c>
      <c r="E201" s="215" t="s">
        <v>5</v>
      </c>
      <c r="F201" s="216" t="s">
        <v>649</v>
      </c>
      <c r="H201" s="217">
        <v>12</v>
      </c>
      <c r="I201" s="11"/>
      <c r="L201" s="213"/>
      <c r="M201" s="218"/>
      <c r="N201" s="219"/>
      <c r="O201" s="219"/>
      <c r="P201" s="219"/>
      <c r="Q201" s="219"/>
      <c r="R201" s="219"/>
      <c r="S201" s="219"/>
      <c r="T201" s="220"/>
      <c r="AT201" s="215" t="s">
        <v>185</v>
      </c>
      <c r="AU201" s="215" t="s">
        <v>81</v>
      </c>
      <c r="AV201" s="214" t="s">
        <v>81</v>
      </c>
      <c r="AW201" s="214" t="s">
        <v>36</v>
      </c>
      <c r="AX201" s="214" t="s">
        <v>77</v>
      </c>
      <c r="AY201" s="215" t="s">
        <v>175</v>
      </c>
    </row>
    <row r="202" spans="2:65" s="109" customFormat="1" ht="16.5" customHeight="1">
      <c r="B202" s="110"/>
      <c r="C202" s="229" t="s">
        <v>376</v>
      </c>
      <c r="D202" s="229" t="s">
        <v>287</v>
      </c>
      <c r="E202" s="230" t="s">
        <v>650</v>
      </c>
      <c r="F202" s="231" t="s">
        <v>651</v>
      </c>
      <c r="G202" s="232" t="s">
        <v>199</v>
      </c>
      <c r="H202" s="233">
        <v>12</v>
      </c>
      <c r="I202" s="13"/>
      <c r="J202" s="234">
        <f>ROUND(I202*H202,2)</f>
        <v>0</v>
      </c>
      <c r="K202" s="231" t="s">
        <v>5</v>
      </c>
      <c r="L202" s="235"/>
      <c r="M202" s="236" t="s">
        <v>5</v>
      </c>
      <c r="N202" s="237" t="s">
        <v>44</v>
      </c>
      <c r="O202" s="111"/>
      <c r="P202" s="199">
        <f>O202*H202</f>
        <v>0</v>
      </c>
      <c r="Q202" s="199">
        <v>2.7999999999999998E-4</v>
      </c>
      <c r="R202" s="199">
        <f>Q202*H202</f>
        <v>3.3599999999999997E-3</v>
      </c>
      <c r="S202" s="199">
        <v>0</v>
      </c>
      <c r="T202" s="200">
        <f>S202*H202</f>
        <v>0</v>
      </c>
      <c r="AR202" s="99" t="s">
        <v>225</v>
      </c>
      <c r="AT202" s="99" t="s">
        <v>287</v>
      </c>
      <c r="AU202" s="99" t="s">
        <v>81</v>
      </c>
      <c r="AY202" s="99" t="s">
        <v>175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99" t="s">
        <v>77</v>
      </c>
      <c r="BK202" s="201">
        <f>ROUND(I202*H202,2)</f>
        <v>0</v>
      </c>
      <c r="BL202" s="99" t="s">
        <v>113</v>
      </c>
      <c r="BM202" s="99" t="s">
        <v>652</v>
      </c>
    </row>
    <row r="203" spans="2:65" s="207" customFormat="1">
      <c r="B203" s="206"/>
      <c r="D203" s="202" t="s">
        <v>185</v>
      </c>
      <c r="E203" s="208" t="s">
        <v>5</v>
      </c>
      <c r="F203" s="209" t="s">
        <v>632</v>
      </c>
      <c r="H203" s="208" t="s">
        <v>5</v>
      </c>
      <c r="I203" s="10"/>
      <c r="L203" s="206"/>
      <c r="M203" s="210"/>
      <c r="N203" s="211"/>
      <c r="O203" s="211"/>
      <c r="P203" s="211"/>
      <c r="Q203" s="211"/>
      <c r="R203" s="211"/>
      <c r="S203" s="211"/>
      <c r="T203" s="212"/>
      <c r="AT203" s="208" t="s">
        <v>185</v>
      </c>
      <c r="AU203" s="208" t="s">
        <v>81</v>
      </c>
      <c r="AV203" s="207" t="s">
        <v>77</v>
      </c>
      <c r="AW203" s="207" t="s">
        <v>36</v>
      </c>
      <c r="AX203" s="207" t="s">
        <v>73</v>
      </c>
      <c r="AY203" s="208" t="s">
        <v>175</v>
      </c>
    </row>
    <row r="204" spans="2:65" s="214" customFormat="1">
      <c r="B204" s="213"/>
      <c r="D204" s="202" t="s">
        <v>185</v>
      </c>
      <c r="E204" s="215" t="s">
        <v>5</v>
      </c>
      <c r="F204" s="216" t="s">
        <v>649</v>
      </c>
      <c r="H204" s="217">
        <v>12</v>
      </c>
      <c r="I204" s="11"/>
      <c r="L204" s="213"/>
      <c r="M204" s="218"/>
      <c r="N204" s="219"/>
      <c r="O204" s="219"/>
      <c r="P204" s="219"/>
      <c r="Q204" s="219"/>
      <c r="R204" s="219"/>
      <c r="S204" s="219"/>
      <c r="T204" s="220"/>
      <c r="AT204" s="215" t="s">
        <v>185</v>
      </c>
      <c r="AU204" s="215" t="s">
        <v>81</v>
      </c>
      <c r="AV204" s="214" t="s">
        <v>81</v>
      </c>
      <c r="AW204" s="214" t="s">
        <v>36</v>
      </c>
      <c r="AX204" s="214" t="s">
        <v>77</v>
      </c>
      <c r="AY204" s="215" t="s">
        <v>175</v>
      </c>
    </row>
    <row r="205" spans="2:65" s="109" customFormat="1" ht="25.5" customHeight="1">
      <c r="B205" s="110"/>
      <c r="C205" s="191" t="s">
        <v>381</v>
      </c>
      <c r="D205" s="191" t="s">
        <v>177</v>
      </c>
      <c r="E205" s="192" t="s">
        <v>653</v>
      </c>
      <c r="F205" s="193" t="s">
        <v>654</v>
      </c>
      <c r="G205" s="194" t="s">
        <v>199</v>
      </c>
      <c r="H205" s="195">
        <v>6</v>
      </c>
      <c r="I205" s="9"/>
      <c r="J205" s="196">
        <f>ROUND(I205*H205,2)</f>
        <v>0</v>
      </c>
      <c r="K205" s="193" t="s">
        <v>200</v>
      </c>
      <c r="L205" s="110"/>
      <c r="M205" s="197" t="s">
        <v>5</v>
      </c>
      <c r="N205" s="198" t="s">
        <v>44</v>
      </c>
      <c r="O205" s="11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AR205" s="99" t="s">
        <v>113</v>
      </c>
      <c r="AT205" s="99" t="s">
        <v>177</v>
      </c>
      <c r="AU205" s="99" t="s">
        <v>81</v>
      </c>
      <c r="AY205" s="99" t="s">
        <v>175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99" t="s">
        <v>77</v>
      </c>
      <c r="BK205" s="201">
        <f>ROUND(I205*H205,2)</f>
        <v>0</v>
      </c>
      <c r="BL205" s="99" t="s">
        <v>113</v>
      </c>
      <c r="BM205" s="99" t="s">
        <v>655</v>
      </c>
    </row>
    <row r="206" spans="2:65" s="207" customFormat="1">
      <c r="B206" s="206"/>
      <c r="D206" s="202" t="s">
        <v>185</v>
      </c>
      <c r="E206" s="208" t="s">
        <v>5</v>
      </c>
      <c r="F206" s="209" t="s">
        <v>656</v>
      </c>
      <c r="H206" s="208" t="s">
        <v>5</v>
      </c>
      <c r="I206" s="10"/>
      <c r="L206" s="206"/>
      <c r="M206" s="210"/>
      <c r="N206" s="211"/>
      <c r="O206" s="211"/>
      <c r="P206" s="211"/>
      <c r="Q206" s="211"/>
      <c r="R206" s="211"/>
      <c r="S206" s="211"/>
      <c r="T206" s="212"/>
      <c r="AT206" s="208" t="s">
        <v>185</v>
      </c>
      <c r="AU206" s="208" t="s">
        <v>81</v>
      </c>
      <c r="AV206" s="207" t="s">
        <v>77</v>
      </c>
      <c r="AW206" s="207" t="s">
        <v>36</v>
      </c>
      <c r="AX206" s="207" t="s">
        <v>73</v>
      </c>
      <c r="AY206" s="208" t="s">
        <v>175</v>
      </c>
    </row>
    <row r="207" spans="2:65" s="214" customFormat="1">
      <c r="B207" s="213"/>
      <c r="D207" s="202" t="s">
        <v>185</v>
      </c>
      <c r="E207" s="215" t="s">
        <v>5</v>
      </c>
      <c r="F207" s="216" t="s">
        <v>657</v>
      </c>
      <c r="H207" s="217">
        <v>6</v>
      </c>
      <c r="I207" s="11"/>
      <c r="L207" s="213"/>
      <c r="M207" s="218"/>
      <c r="N207" s="219"/>
      <c r="O207" s="219"/>
      <c r="P207" s="219"/>
      <c r="Q207" s="219"/>
      <c r="R207" s="219"/>
      <c r="S207" s="219"/>
      <c r="T207" s="220"/>
      <c r="AT207" s="215" t="s">
        <v>185</v>
      </c>
      <c r="AU207" s="215" t="s">
        <v>81</v>
      </c>
      <c r="AV207" s="214" t="s">
        <v>81</v>
      </c>
      <c r="AW207" s="214" t="s">
        <v>36</v>
      </c>
      <c r="AX207" s="214" t="s">
        <v>77</v>
      </c>
      <c r="AY207" s="215" t="s">
        <v>175</v>
      </c>
    </row>
    <row r="208" spans="2:65" s="109" customFormat="1" ht="16.5" customHeight="1">
      <c r="B208" s="110"/>
      <c r="C208" s="229" t="s">
        <v>386</v>
      </c>
      <c r="D208" s="229" t="s">
        <v>287</v>
      </c>
      <c r="E208" s="230" t="s">
        <v>658</v>
      </c>
      <c r="F208" s="231" t="s">
        <v>659</v>
      </c>
      <c r="G208" s="232" t="s">
        <v>199</v>
      </c>
      <c r="H208" s="233">
        <v>6</v>
      </c>
      <c r="I208" s="13"/>
      <c r="J208" s="234">
        <f>ROUND(I208*H208,2)</f>
        <v>0</v>
      </c>
      <c r="K208" s="231" t="s">
        <v>200</v>
      </c>
      <c r="L208" s="235"/>
      <c r="M208" s="236" t="s">
        <v>5</v>
      </c>
      <c r="N208" s="237" t="s">
        <v>44</v>
      </c>
      <c r="O208" s="111"/>
      <c r="P208" s="199">
        <f>O208*H208</f>
        <v>0</v>
      </c>
      <c r="Q208" s="199">
        <v>1.5E-3</v>
      </c>
      <c r="R208" s="199">
        <f>Q208*H208</f>
        <v>9.0000000000000011E-3</v>
      </c>
      <c r="S208" s="199">
        <v>0</v>
      </c>
      <c r="T208" s="200">
        <f>S208*H208</f>
        <v>0</v>
      </c>
      <c r="AR208" s="99" t="s">
        <v>225</v>
      </c>
      <c r="AT208" s="99" t="s">
        <v>287</v>
      </c>
      <c r="AU208" s="99" t="s">
        <v>81</v>
      </c>
      <c r="AY208" s="99" t="s">
        <v>175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99" t="s">
        <v>77</v>
      </c>
      <c r="BK208" s="201">
        <f>ROUND(I208*H208,2)</f>
        <v>0</v>
      </c>
      <c r="BL208" s="99" t="s">
        <v>113</v>
      </c>
      <c r="BM208" s="99" t="s">
        <v>660</v>
      </c>
    </row>
    <row r="209" spans="2:65" s="109" customFormat="1" ht="16.5" customHeight="1">
      <c r="B209" s="110"/>
      <c r="C209" s="191" t="s">
        <v>390</v>
      </c>
      <c r="D209" s="191" t="s">
        <v>177</v>
      </c>
      <c r="E209" s="192" t="s">
        <v>661</v>
      </c>
      <c r="F209" s="193" t="s">
        <v>662</v>
      </c>
      <c r="G209" s="194" t="s">
        <v>663</v>
      </c>
      <c r="H209" s="195">
        <v>6</v>
      </c>
      <c r="I209" s="9"/>
      <c r="J209" s="196">
        <f>ROUND(I209*H209,2)</f>
        <v>0</v>
      </c>
      <c r="K209" s="193" t="s">
        <v>200</v>
      </c>
      <c r="L209" s="110"/>
      <c r="M209" s="197" t="s">
        <v>5</v>
      </c>
      <c r="N209" s="198" t="s">
        <v>44</v>
      </c>
      <c r="O209" s="111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AR209" s="99" t="s">
        <v>113</v>
      </c>
      <c r="AT209" s="99" t="s">
        <v>177</v>
      </c>
      <c r="AU209" s="99" t="s">
        <v>81</v>
      </c>
      <c r="AY209" s="99" t="s">
        <v>175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99" t="s">
        <v>77</v>
      </c>
      <c r="BK209" s="201">
        <f>ROUND(I209*H209,2)</f>
        <v>0</v>
      </c>
      <c r="BL209" s="99" t="s">
        <v>113</v>
      </c>
      <c r="BM209" s="99" t="s">
        <v>664</v>
      </c>
    </row>
    <row r="210" spans="2:65" s="207" customFormat="1">
      <c r="B210" s="206"/>
      <c r="D210" s="202" t="s">
        <v>185</v>
      </c>
      <c r="E210" s="208" t="s">
        <v>5</v>
      </c>
      <c r="F210" s="209" t="s">
        <v>665</v>
      </c>
      <c r="H210" s="208" t="s">
        <v>5</v>
      </c>
      <c r="I210" s="10"/>
      <c r="L210" s="206"/>
      <c r="M210" s="210"/>
      <c r="N210" s="211"/>
      <c r="O210" s="211"/>
      <c r="P210" s="211"/>
      <c r="Q210" s="211"/>
      <c r="R210" s="211"/>
      <c r="S210" s="211"/>
      <c r="T210" s="212"/>
      <c r="AT210" s="208" t="s">
        <v>185</v>
      </c>
      <c r="AU210" s="208" t="s">
        <v>81</v>
      </c>
      <c r="AV210" s="207" t="s">
        <v>77</v>
      </c>
      <c r="AW210" s="207" t="s">
        <v>36</v>
      </c>
      <c r="AX210" s="207" t="s">
        <v>73</v>
      </c>
      <c r="AY210" s="208" t="s">
        <v>175</v>
      </c>
    </row>
    <row r="211" spans="2:65" s="207" customFormat="1">
      <c r="B211" s="206"/>
      <c r="D211" s="202" t="s">
        <v>185</v>
      </c>
      <c r="E211" s="208" t="s">
        <v>5</v>
      </c>
      <c r="F211" s="209" t="s">
        <v>666</v>
      </c>
      <c r="H211" s="208" t="s">
        <v>5</v>
      </c>
      <c r="I211" s="10"/>
      <c r="L211" s="206"/>
      <c r="M211" s="210"/>
      <c r="N211" s="211"/>
      <c r="O211" s="211"/>
      <c r="P211" s="211"/>
      <c r="Q211" s="211"/>
      <c r="R211" s="211"/>
      <c r="S211" s="211"/>
      <c r="T211" s="212"/>
      <c r="AT211" s="208" t="s">
        <v>185</v>
      </c>
      <c r="AU211" s="208" t="s">
        <v>81</v>
      </c>
      <c r="AV211" s="207" t="s">
        <v>77</v>
      </c>
      <c r="AW211" s="207" t="s">
        <v>36</v>
      </c>
      <c r="AX211" s="207" t="s">
        <v>73</v>
      </c>
      <c r="AY211" s="208" t="s">
        <v>175</v>
      </c>
    </row>
    <row r="212" spans="2:65" s="214" customFormat="1">
      <c r="B212" s="213"/>
      <c r="D212" s="202" t="s">
        <v>185</v>
      </c>
      <c r="E212" s="215" t="s">
        <v>5</v>
      </c>
      <c r="F212" s="216" t="s">
        <v>214</v>
      </c>
      <c r="H212" s="217">
        <v>6</v>
      </c>
      <c r="I212" s="11"/>
      <c r="L212" s="213"/>
      <c r="M212" s="218"/>
      <c r="N212" s="219"/>
      <c r="O212" s="219"/>
      <c r="P212" s="219"/>
      <c r="Q212" s="219"/>
      <c r="R212" s="219"/>
      <c r="S212" s="219"/>
      <c r="T212" s="220"/>
      <c r="AT212" s="215" t="s">
        <v>185</v>
      </c>
      <c r="AU212" s="215" t="s">
        <v>81</v>
      </c>
      <c r="AV212" s="214" t="s">
        <v>81</v>
      </c>
      <c r="AW212" s="214" t="s">
        <v>36</v>
      </c>
      <c r="AX212" s="214" t="s">
        <v>77</v>
      </c>
      <c r="AY212" s="215" t="s">
        <v>175</v>
      </c>
    </row>
    <row r="213" spans="2:65" s="109" customFormat="1" ht="16.5" customHeight="1">
      <c r="B213" s="110"/>
      <c r="C213" s="191" t="s">
        <v>393</v>
      </c>
      <c r="D213" s="191" t="s">
        <v>177</v>
      </c>
      <c r="E213" s="192" t="s">
        <v>667</v>
      </c>
      <c r="F213" s="193" t="s">
        <v>668</v>
      </c>
      <c r="G213" s="194" t="s">
        <v>341</v>
      </c>
      <c r="H213" s="195">
        <v>6</v>
      </c>
      <c r="I213" s="9"/>
      <c r="J213" s="196">
        <f>ROUND(I213*H213,2)</f>
        <v>0</v>
      </c>
      <c r="K213" s="193" t="s">
        <v>200</v>
      </c>
      <c r="L213" s="110"/>
      <c r="M213" s="197" t="s">
        <v>5</v>
      </c>
      <c r="N213" s="198" t="s">
        <v>44</v>
      </c>
      <c r="O213" s="111"/>
      <c r="P213" s="199">
        <f>O213*H213</f>
        <v>0</v>
      </c>
      <c r="Q213" s="199">
        <v>2.0000000000000002E-5</v>
      </c>
      <c r="R213" s="199">
        <f>Q213*H213</f>
        <v>1.2000000000000002E-4</v>
      </c>
      <c r="S213" s="199">
        <v>0</v>
      </c>
      <c r="T213" s="200">
        <f>S213*H213</f>
        <v>0</v>
      </c>
      <c r="AR213" s="99" t="s">
        <v>113</v>
      </c>
      <c r="AT213" s="99" t="s">
        <v>177</v>
      </c>
      <c r="AU213" s="99" t="s">
        <v>81</v>
      </c>
      <c r="AY213" s="99" t="s">
        <v>175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99" t="s">
        <v>77</v>
      </c>
      <c r="BK213" s="201">
        <f>ROUND(I213*H213,2)</f>
        <v>0</v>
      </c>
      <c r="BL213" s="99" t="s">
        <v>113</v>
      </c>
      <c r="BM213" s="99" t="s">
        <v>669</v>
      </c>
    </row>
    <row r="214" spans="2:65" s="207" customFormat="1">
      <c r="B214" s="206"/>
      <c r="D214" s="202" t="s">
        <v>185</v>
      </c>
      <c r="E214" s="208" t="s">
        <v>5</v>
      </c>
      <c r="F214" s="209" t="s">
        <v>620</v>
      </c>
      <c r="H214" s="208" t="s">
        <v>5</v>
      </c>
      <c r="I214" s="10"/>
      <c r="L214" s="206"/>
      <c r="M214" s="210"/>
      <c r="N214" s="211"/>
      <c r="O214" s="211"/>
      <c r="P214" s="211"/>
      <c r="Q214" s="211"/>
      <c r="R214" s="211"/>
      <c r="S214" s="211"/>
      <c r="T214" s="212"/>
      <c r="AT214" s="208" t="s">
        <v>185</v>
      </c>
      <c r="AU214" s="208" t="s">
        <v>81</v>
      </c>
      <c r="AV214" s="207" t="s">
        <v>77</v>
      </c>
      <c r="AW214" s="207" t="s">
        <v>36</v>
      </c>
      <c r="AX214" s="207" t="s">
        <v>73</v>
      </c>
      <c r="AY214" s="208" t="s">
        <v>175</v>
      </c>
    </row>
    <row r="215" spans="2:65" s="214" customFormat="1">
      <c r="B215" s="213"/>
      <c r="D215" s="202" t="s">
        <v>185</v>
      </c>
      <c r="E215" s="215" t="s">
        <v>5</v>
      </c>
      <c r="F215" s="216" t="s">
        <v>214</v>
      </c>
      <c r="H215" s="217">
        <v>6</v>
      </c>
      <c r="I215" s="11"/>
      <c r="L215" s="213"/>
      <c r="M215" s="218"/>
      <c r="N215" s="219"/>
      <c r="O215" s="219"/>
      <c r="P215" s="219"/>
      <c r="Q215" s="219"/>
      <c r="R215" s="219"/>
      <c r="S215" s="219"/>
      <c r="T215" s="220"/>
      <c r="AT215" s="215" t="s">
        <v>185</v>
      </c>
      <c r="AU215" s="215" t="s">
        <v>81</v>
      </c>
      <c r="AV215" s="214" t="s">
        <v>81</v>
      </c>
      <c r="AW215" s="214" t="s">
        <v>36</v>
      </c>
      <c r="AX215" s="214" t="s">
        <v>77</v>
      </c>
      <c r="AY215" s="215" t="s">
        <v>175</v>
      </c>
    </row>
    <row r="216" spans="2:65" s="109" customFormat="1" ht="16.5" customHeight="1">
      <c r="B216" s="110"/>
      <c r="C216" s="229" t="s">
        <v>400</v>
      </c>
      <c r="D216" s="229" t="s">
        <v>287</v>
      </c>
      <c r="E216" s="230" t="s">
        <v>670</v>
      </c>
      <c r="F216" s="379" t="s">
        <v>671</v>
      </c>
      <c r="G216" s="232" t="s">
        <v>341</v>
      </c>
      <c r="H216" s="233">
        <v>6</v>
      </c>
      <c r="I216" s="13"/>
      <c r="J216" s="234">
        <f>ROUND(I216*H216,2)</f>
        <v>0</v>
      </c>
      <c r="K216" s="231" t="s">
        <v>5</v>
      </c>
      <c r="L216" s="235"/>
      <c r="M216" s="236" t="s">
        <v>5</v>
      </c>
      <c r="N216" s="237" t="s">
        <v>44</v>
      </c>
      <c r="O216" s="111"/>
      <c r="P216" s="199">
        <f>O216*H216</f>
        <v>0</v>
      </c>
      <c r="Q216" s="199">
        <v>3.64E-3</v>
      </c>
      <c r="R216" s="199">
        <f>Q216*H216</f>
        <v>2.1839999999999998E-2</v>
      </c>
      <c r="S216" s="199">
        <v>0</v>
      </c>
      <c r="T216" s="200">
        <f>S216*H216</f>
        <v>0</v>
      </c>
      <c r="AR216" s="99" t="s">
        <v>225</v>
      </c>
      <c r="AT216" s="99" t="s">
        <v>287</v>
      </c>
      <c r="AU216" s="99" t="s">
        <v>81</v>
      </c>
      <c r="AY216" s="99" t="s">
        <v>175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99" t="s">
        <v>77</v>
      </c>
      <c r="BK216" s="201">
        <f>ROUND(I216*H216,2)</f>
        <v>0</v>
      </c>
      <c r="BL216" s="99" t="s">
        <v>113</v>
      </c>
      <c r="BM216" s="99" t="s">
        <v>672</v>
      </c>
    </row>
    <row r="217" spans="2:65" s="109" customFormat="1" ht="16.5" customHeight="1">
      <c r="B217" s="110"/>
      <c r="C217" s="229" t="s">
        <v>404</v>
      </c>
      <c r="D217" s="229" t="s">
        <v>287</v>
      </c>
      <c r="E217" s="230" t="s">
        <v>673</v>
      </c>
      <c r="F217" s="379" t="s">
        <v>674</v>
      </c>
      <c r="G217" s="232" t="s">
        <v>675</v>
      </c>
      <c r="H217" s="233">
        <v>6</v>
      </c>
      <c r="I217" s="13"/>
      <c r="J217" s="234">
        <f>ROUND(I217*H217,2)</f>
        <v>0</v>
      </c>
      <c r="K217" s="231" t="s">
        <v>5</v>
      </c>
      <c r="L217" s="235"/>
      <c r="M217" s="236" t="s">
        <v>5</v>
      </c>
      <c r="N217" s="237" t="s">
        <v>44</v>
      </c>
      <c r="O217" s="111"/>
      <c r="P217" s="199">
        <f>O217*H217</f>
        <v>0</v>
      </c>
      <c r="Q217" s="199">
        <v>3.3E-3</v>
      </c>
      <c r="R217" s="199">
        <f>Q217*H217</f>
        <v>1.9799999999999998E-2</v>
      </c>
      <c r="S217" s="199">
        <v>0</v>
      </c>
      <c r="T217" s="200">
        <f>S217*H217</f>
        <v>0</v>
      </c>
      <c r="AR217" s="99" t="s">
        <v>225</v>
      </c>
      <c r="AT217" s="99" t="s">
        <v>287</v>
      </c>
      <c r="AU217" s="99" t="s">
        <v>81</v>
      </c>
      <c r="AY217" s="99" t="s">
        <v>175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99" t="s">
        <v>77</v>
      </c>
      <c r="BK217" s="201">
        <f>ROUND(I217*H217,2)</f>
        <v>0</v>
      </c>
      <c r="BL217" s="99" t="s">
        <v>113</v>
      </c>
      <c r="BM217" s="99" t="s">
        <v>676</v>
      </c>
    </row>
    <row r="218" spans="2:65" s="109" customFormat="1" ht="16.5" customHeight="1">
      <c r="B218" s="110"/>
      <c r="C218" s="191" t="s">
        <v>411</v>
      </c>
      <c r="D218" s="191" t="s">
        <v>177</v>
      </c>
      <c r="E218" s="192" t="s">
        <v>677</v>
      </c>
      <c r="F218" s="193" t="s">
        <v>678</v>
      </c>
      <c r="G218" s="194" t="s">
        <v>341</v>
      </c>
      <c r="H218" s="195">
        <v>6</v>
      </c>
      <c r="I218" s="9"/>
      <c r="J218" s="196">
        <f>ROUND(I218*H218,2)</f>
        <v>0</v>
      </c>
      <c r="K218" s="193" t="s">
        <v>5</v>
      </c>
      <c r="L218" s="110"/>
      <c r="M218" s="197" t="s">
        <v>5</v>
      </c>
      <c r="N218" s="198" t="s">
        <v>44</v>
      </c>
      <c r="O218" s="111"/>
      <c r="P218" s="199">
        <f>O218*H218</f>
        <v>0</v>
      </c>
      <c r="Q218" s="199">
        <v>2.0000000000000002E-5</v>
      </c>
      <c r="R218" s="199">
        <f>Q218*H218</f>
        <v>1.2000000000000002E-4</v>
      </c>
      <c r="S218" s="199">
        <v>0</v>
      </c>
      <c r="T218" s="200">
        <f>S218*H218</f>
        <v>0</v>
      </c>
      <c r="AR218" s="99" t="s">
        <v>113</v>
      </c>
      <c r="AT218" s="99" t="s">
        <v>177</v>
      </c>
      <c r="AU218" s="99" t="s">
        <v>81</v>
      </c>
      <c r="AY218" s="99" t="s">
        <v>175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99" t="s">
        <v>77</v>
      </c>
      <c r="BK218" s="201">
        <f>ROUND(I218*H218,2)</f>
        <v>0</v>
      </c>
      <c r="BL218" s="99" t="s">
        <v>113</v>
      </c>
      <c r="BM218" s="99" t="s">
        <v>679</v>
      </c>
    </row>
    <row r="219" spans="2:65" s="109" customFormat="1" ht="16.5" customHeight="1">
      <c r="B219" s="110"/>
      <c r="C219" s="229" t="s">
        <v>416</v>
      </c>
      <c r="D219" s="229" t="s">
        <v>287</v>
      </c>
      <c r="E219" s="230" t="s">
        <v>680</v>
      </c>
      <c r="F219" s="231" t="s">
        <v>681</v>
      </c>
      <c r="G219" s="232" t="s">
        <v>663</v>
      </c>
      <c r="H219" s="233">
        <v>6</v>
      </c>
      <c r="I219" s="13"/>
      <c r="J219" s="234">
        <f>ROUND(I219*H219,2)</f>
        <v>0</v>
      </c>
      <c r="K219" s="231" t="s">
        <v>5</v>
      </c>
      <c r="L219" s="235"/>
      <c r="M219" s="236" t="s">
        <v>5</v>
      </c>
      <c r="N219" s="237" t="s">
        <v>44</v>
      </c>
      <c r="O219" s="111"/>
      <c r="P219" s="199">
        <f>O219*H219</f>
        <v>0</v>
      </c>
      <c r="Q219" s="199">
        <v>4.2999999999999999E-4</v>
      </c>
      <c r="R219" s="199">
        <f>Q219*H219</f>
        <v>2.5799999999999998E-3</v>
      </c>
      <c r="S219" s="199">
        <v>0</v>
      </c>
      <c r="T219" s="200">
        <f>S219*H219</f>
        <v>0</v>
      </c>
      <c r="AR219" s="99" t="s">
        <v>225</v>
      </c>
      <c r="AT219" s="99" t="s">
        <v>287</v>
      </c>
      <c r="AU219" s="99" t="s">
        <v>81</v>
      </c>
      <c r="AY219" s="99" t="s">
        <v>175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99" t="s">
        <v>77</v>
      </c>
      <c r="BK219" s="201">
        <f>ROUND(I219*H219,2)</f>
        <v>0</v>
      </c>
      <c r="BL219" s="99" t="s">
        <v>113</v>
      </c>
      <c r="BM219" s="99" t="s">
        <v>682</v>
      </c>
    </row>
    <row r="220" spans="2:65" s="109" customFormat="1" ht="25.5" customHeight="1">
      <c r="B220" s="110"/>
      <c r="C220" s="191" t="s">
        <v>421</v>
      </c>
      <c r="D220" s="191" t="s">
        <v>177</v>
      </c>
      <c r="E220" s="192" t="s">
        <v>683</v>
      </c>
      <c r="F220" s="193" t="s">
        <v>684</v>
      </c>
      <c r="G220" s="194" t="s">
        <v>341</v>
      </c>
      <c r="H220" s="195">
        <v>6</v>
      </c>
      <c r="I220" s="9"/>
      <c r="J220" s="196">
        <f>ROUND(I220*H220,2)</f>
        <v>0</v>
      </c>
      <c r="K220" s="193" t="s">
        <v>200</v>
      </c>
      <c r="L220" s="110"/>
      <c r="M220" s="197" t="s">
        <v>5</v>
      </c>
      <c r="N220" s="198" t="s">
        <v>44</v>
      </c>
      <c r="O220" s="111"/>
      <c r="P220" s="199">
        <f>O220*H220</f>
        <v>0</v>
      </c>
      <c r="Q220" s="199">
        <v>0</v>
      </c>
      <c r="R220" s="199">
        <f>Q220*H220</f>
        <v>0</v>
      </c>
      <c r="S220" s="199">
        <v>7.6800000000000002E-3</v>
      </c>
      <c r="T220" s="200">
        <f>S220*H220</f>
        <v>4.6080000000000003E-2</v>
      </c>
      <c r="AR220" s="99" t="s">
        <v>113</v>
      </c>
      <c r="AT220" s="99" t="s">
        <v>177</v>
      </c>
      <c r="AU220" s="99" t="s">
        <v>81</v>
      </c>
      <c r="AY220" s="99" t="s">
        <v>175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99" t="s">
        <v>77</v>
      </c>
      <c r="BK220" s="201">
        <f>ROUND(I220*H220,2)</f>
        <v>0</v>
      </c>
      <c r="BL220" s="99" t="s">
        <v>113</v>
      </c>
      <c r="BM220" s="99" t="s">
        <v>685</v>
      </c>
    </row>
    <row r="221" spans="2:65" s="207" customFormat="1">
      <c r="B221" s="206"/>
      <c r="D221" s="202" t="s">
        <v>185</v>
      </c>
      <c r="E221" s="208" t="s">
        <v>5</v>
      </c>
      <c r="F221" s="209" t="s">
        <v>686</v>
      </c>
      <c r="H221" s="208" t="s">
        <v>5</v>
      </c>
      <c r="I221" s="10"/>
      <c r="L221" s="206"/>
      <c r="M221" s="210"/>
      <c r="N221" s="211"/>
      <c r="O221" s="211"/>
      <c r="P221" s="211"/>
      <c r="Q221" s="211"/>
      <c r="R221" s="211"/>
      <c r="S221" s="211"/>
      <c r="T221" s="212"/>
      <c r="AT221" s="208" t="s">
        <v>185</v>
      </c>
      <c r="AU221" s="208" t="s">
        <v>81</v>
      </c>
      <c r="AV221" s="207" t="s">
        <v>77</v>
      </c>
      <c r="AW221" s="207" t="s">
        <v>36</v>
      </c>
      <c r="AX221" s="207" t="s">
        <v>73</v>
      </c>
      <c r="AY221" s="208" t="s">
        <v>175</v>
      </c>
    </row>
    <row r="222" spans="2:65" s="214" customFormat="1">
      <c r="B222" s="213"/>
      <c r="D222" s="202" t="s">
        <v>185</v>
      </c>
      <c r="E222" s="215" t="s">
        <v>5</v>
      </c>
      <c r="F222" s="216" t="s">
        <v>214</v>
      </c>
      <c r="H222" s="217">
        <v>6</v>
      </c>
      <c r="I222" s="11"/>
      <c r="L222" s="213"/>
      <c r="M222" s="218"/>
      <c r="N222" s="219"/>
      <c r="O222" s="219"/>
      <c r="P222" s="219"/>
      <c r="Q222" s="219"/>
      <c r="R222" s="219"/>
      <c r="S222" s="219"/>
      <c r="T222" s="220"/>
      <c r="AT222" s="215" t="s">
        <v>185</v>
      </c>
      <c r="AU222" s="215" t="s">
        <v>81</v>
      </c>
      <c r="AV222" s="214" t="s">
        <v>81</v>
      </c>
      <c r="AW222" s="214" t="s">
        <v>36</v>
      </c>
      <c r="AX222" s="214" t="s">
        <v>77</v>
      </c>
      <c r="AY222" s="215" t="s">
        <v>175</v>
      </c>
    </row>
    <row r="223" spans="2:65" s="109" customFormat="1" ht="25.5" customHeight="1">
      <c r="B223" s="110"/>
      <c r="C223" s="191" t="s">
        <v>425</v>
      </c>
      <c r="D223" s="191" t="s">
        <v>177</v>
      </c>
      <c r="E223" s="192" t="s">
        <v>687</v>
      </c>
      <c r="F223" s="193" t="s">
        <v>688</v>
      </c>
      <c r="G223" s="194" t="s">
        <v>341</v>
      </c>
      <c r="H223" s="195">
        <v>6</v>
      </c>
      <c r="I223" s="9"/>
      <c r="J223" s="196">
        <f>ROUND(I223*H223,2)</f>
        <v>0</v>
      </c>
      <c r="K223" s="193" t="s">
        <v>200</v>
      </c>
      <c r="L223" s="110"/>
      <c r="M223" s="197" t="s">
        <v>5</v>
      </c>
      <c r="N223" s="198" t="s">
        <v>44</v>
      </c>
      <c r="O223" s="111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AR223" s="99" t="s">
        <v>113</v>
      </c>
      <c r="AT223" s="99" t="s">
        <v>177</v>
      </c>
      <c r="AU223" s="99" t="s">
        <v>81</v>
      </c>
      <c r="AY223" s="99" t="s">
        <v>175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99" t="s">
        <v>77</v>
      </c>
      <c r="BK223" s="201">
        <f>ROUND(I223*H223,2)</f>
        <v>0</v>
      </c>
      <c r="BL223" s="99" t="s">
        <v>113</v>
      </c>
      <c r="BM223" s="99" t="s">
        <v>689</v>
      </c>
    </row>
    <row r="224" spans="2:65" s="207" customFormat="1">
      <c r="B224" s="206"/>
      <c r="D224" s="202" t="s">
        <v>185</v>
      </c>
      <c r="E224" s="208" t="s">
        <v>5</v>
      </c>
      <c r="F224" s="209" t="s">
        <v>620</v>
      </c>
      <c r="H224" s="208" t="s">
        <v>5</v>
      </c>
      <c r="I224" s="10"/>
      <c r="L224" s="206"/>
      <c r="M224" s="210"/>
      <c r="N224" s="211"/>
      <c r="O224" s="211"/>
      <c r="P224" s="211"/>
      <c r="Q224" s="211"/>
      <c r="R224" s="211"/>
      <c r="S224" s="211"/>
      <c r="T224" s="212"/>
      <c r="AT224" s="208" t="s">
        <v>185</v>
      </c>
      <c r="AU224" s="208" t="s">
        <v>81</v>
      </c>
      <c r="AV224" s="207" t="s">
        <v>77</v>
      </c>
      <c r="AW224" s="207" t="s">
        <v>36</v>
      </c>
      <c r="AX224" s="207" t="s">
        <v>73</v>
      </c>
      <c r="AY224" s="208" t="s">
        <v>175</v>
      </c>
    </row>
    <row r="225" spans="2:65" s="214" customFormat="1">
      <c r="B225" s="213"/>
      <c r="D225" s="202" t="s">
        <v>185</v>
      </c>
      <c r="E225" s="215" t="s">
        <v>5</v>
      </c>
      <c r="F225" s="216" t="s">
        <v>214</v>
      </c>
      <c r="H225" s="217">
        <v>6</v>
      </c>
      <c r="I225" s="11"/>
      <c r="L225" s="213"/>
      <c r="M225" s="218"/>
      <c r="N225" s="219"/>
      <c r="O225" s="219"/>
      <c r="P225" s="219"/>
      <c r="Q225" s="219"/>
      <c r="R225" s="219"/>
      <c r="S225" s="219"/>
      <c r="T225" s="220"/>
      <c r="AT225" s="215" t="s">
        <v>185</v>
      </c>
      <c r="AU225" s="215" t="s">
        <v>81</v>
      </c>
      <c r="AV225" s="214" t="s">
        <v>81</v>
      </c>
      <c r="AW225" s="214" t="s">
        <v>36</v>
      </c>
      <c r="AX225" s="214" t="s">
        <v>77</v>
      </c>
      <c r="AY225" s="215" t="s">
        <v>175</v>
      </c>
    </row>
    <row r="226" spans="2:65" s="109" customFormat="1" ht="16.5" customHeight="1">
      <c r="B226" s="110"/>
      <c r="C226" s="229" t="s">
        <v>430</v>
      </c>
      <c r="D226" s="229" t="s">
        <v>287</v>
      </c>
      <c r="E226" s="230" t="s">
        <v>690</v>
      </c>
      <c r="F226" s="379" t="s">
        <v>691</v>
      </c>
      <c r="G226" s="232" t="s">
        <v>341</v>
      </c>
      <c r="H226" s="233">
        <v>6</v>
      </c>
      <c r="I226" s="13"/>
      <c r="J226" s="234">
        <f>ROUND(I226*H226,2)</f>
        <v>0</v>
      </c>
      <c r="K226" s="231" t="s">
        <v>200</v>
      </c>
      <c r="L226" s="235"/>
      <c r="M226" s="236" t="s">
        <v>5</v>
      </c>
      <c r="N226" s="237" t="s">
        <v>44</v>
      </c>
      <c r="O226" s="111"/>
      <c r="P226" s="199">
        <f>O226*H226</f>
        <v>0</v>
      </c>
      <c r="Q226" s="199">
        <v>1.9E-3</v>
      </c>
      <c r="R226" s="199">
        <f>Q226*H226</f>
        <v>1.14E-2</v>
      </c>
      <c r="S226" s="199">
        <v>0</v>
      </c>
      <c r="T226" s="200">
        <f>S226*H226</f>
        <v>0</v>
      </c>
      <c r="AR226" s="99" t="s">
        <v>225</v>
      </c>
      <c r="AT226" s="99" t="s">
        <v>287</v>
      </c>
      <c r="AU226" s="99" t="s">
        <v>81</v>
      </c>
      <c r="AY226" s="99" t="s">
        <v>175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99" t="s">
        <v>77</v>
      </c>
      <c r="BK226" s="201">
        <f>ROUND(I226*H226,2)</f>
        <v>0</v>
      </c>
      <c r="BL226" s="99" t="s">
        <v>113</v>
      </c>
      <c r="BM226" s="99" t="s">
        <v>692</v>
      </c>
    </row>
    <row r="227" spans="2:65" s="109" customFormat="1" ht="16.5" customHeight="1">
      <c r="B227" s="110"/>
      <c r="C227" s="191" t="s">
        <v>434</v>
      </c>
      <c r="D227" s="191" t="s">
        <v>177</v>
      </c>
      <c r="E227" s="192" t="s">
        <v>693</v>
      </c>
      <c r="F227" s="193" t="s">
        <v>694</v>
      </c>
      <c r="G227" s="194" t="s">
        <v>199</v>
      </c>
      <c r="H227" s="195">
        <v>66.19</v>
      </c>
      <c r="I227" s="9"/>
      <c r="J227" s="196">
        <f>ROUND(I227*H227,2)</f>
        <v>0</v>
      </c>
      <c r="K227" s="193" t="s">
        <v>200</v>
      </c>
      <c r="L227" s="110"/>
      <c r="M227" s="197" t="s">
        <v>5</v>
      </c>
      <c r="N227" s="198" t="s">
        <v>44</v>
      </c>
      <c r="O227" s="111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AR227" s="99" t="s">
        <v>113</v>
      </c>
      <c r="AT227" s="99" t="s">
        <v>177</v>
      </c>
      <c r="AU227" s="99" t="s">
        <v>81</v>
      </c>
      <c r="AY227" s="99" t="s">
        <v>175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99" t="s">
        <v>77</v>
      </c>
      <c r="BK227" s="201">
        <f>ROUND(I227*H227,2)</f>
        <v>0</v>
      </c>
      <c r="BL227" s="99" t="s">
        <v>113</v>
      </c>
      <c r="BM227" s="99" t="s">
        <v>695</v>
      </c>
    </row>
    <row r="228" spans="2:65" s="109" customFormat="1" ht="16.5" customHeight="1">
      <c r="B228" s="110"/>
      <c r="C228" s="191" t="s">
        <v>438</v>
      </c>
      <c r="D228" s="191" t="s">
        <v>177</v>
      </c>
      <c r="E228" s="192" t="s">
        <v>696</v>
      </c>
      <c r="F228" s="193" t="s">
        <v>697</v>
      </c>
      <c r="G228" s="194" t="s">
        <v>199</v>
      </c>
      <c r="H228" s="195">
        <v>66.19</v>
      </c>
      <c r="I228" s="9"/>
      <c r="J228" s="196">
        <f>ROUND(I228*H228,2)</f>
        <v>0</v>
      </c>
      <c r="K228" s="193" t="s">
        <v>200</v>
      </c>
      <c r="L228" s="110"/>
      <c r="M228" s="197" t="s">
        <v>5</v>
      </c>
      <c r="N228" s="198" t="s">
        <v>44</v>
      </c>
      <c r="O228" s="11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AR228" s="99" t="s">
        <v>113</v>
      </c>
      <c r="AT228" s="99" t="s">
        <v>177</v>
      </c>
      <c r="AU228" s="99" t="s">
        <v>81</v>
      </c>
      <c r="AY228" s="99" t="s">
        <v>175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99" t="s">
        <v>77</v>
      </c>
      <c r="BK228" s="201">
        <f>ROUND(I228*H228,2)</f>
        <v>0</v>
      </c>
      <c r="BL228" s="99" t="s">
        <v>113</v>
      </c>
      <c r="BM228" s="99" t="s">
        <v>698</v>
      </c>
    </row>
    <row r="229" spans="2:65" s="109" customFormat="1" ht="25.5" customHeight="1">
      <c r="B229" s="110"/>
      <c r="C229" s="191" t="s">
        <v>442</v>
      </c>
      <c r="D229" s="191" t="s">
        <v>177</v>
      </c>
      <c r="E229" s="192" t="s">
        <v>699</v>
      </c>
      <c r="F229" s="193" t="s">
        <v>700</v>
      </c>
      <c r="G229" s="194" t="s">
        <v>341</v>
      </c>
      <c r="H229" s="195">
        <v>4</v>
      </c>
      <c r="I229" s="9"/>
      <c r="J229" s="196">
        <f>ROUND(I229*H229,2)</f>
        <v>0</v>
      </c>
      <c r="K229" s="193" t="s">
        <v>200</v>
      </c>
      <c r="L229" s="110"/>
      <c r="M229" s="197" t="s">
        <v>5</v>
      </c>
      <c r="N229" s="198" t="s">
        <v>44</v>
      </c>
      <c r="O229" s="111"/>
      <c r="P229" s="199">
        <f>O229*H229</f>
        <v>0</v>
      </c>
      <c r="Q229" s="199">
        <v>0.46009</v>
      </c>
      <c r="R229" s="199">
        <f>Q229*H229</f>
        <v>1.84036</v>
      </c>
      <c r="S229" s="199">
        <v>0</v>
      </c>
      <c r="T229" s="200">
        <f>S229*H229</f>
        <v>0</v>
      </c>
      <c r="AR229" s="99" t="s">
        <v>113</v>
      </c>
      <c r="AT229" s="99" t="s">
        <v>177</v>
      </c>
      <c r="AU229" s="99" t="s">
        <v>81</v>
      </c>
      <c r="AY229" s="99" t="s">
        <v>175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99" t="s">
        <v>77</v>
      </c>
      <c r="BK229" s="201">
        <f>ROUND(I229*H229,2)</f>
        <v>0</v>
      </c>
      <c r="BL229" s="99" t="s">
        <v>113</v>
      </c>
      <c r="BM229" s="99" t="s">
        <v>701</v>
      </c>
    </row>
    <row r="230" spans="2:65" s="109" customFormat="1" ht="16.5" customHeight="1">
      <c r="B230" s="110"/>
      <c r="C230" s="191" t="s">
        <v>446</v>
      </c>
      <c r="D230" s="191" t="s">
        <v>177</v>
      </c>
      <c r="E230" s="192" t="s">
        <v>702</v>
      </c>
      <c r="F230" s="193" t="s">
        <v>703</v>
      </c>
      <c r="G230" s="194" t="s">
        <v>341</v>
      </c>
      <c r="H230" s="195">
        <v>6</v>
      </c>
      <c r="I230" s="9"/>
      <c r="J230" s="196">
        <f>ROUND(I230*H230,2)</f>
        <v>0</v>
      </c>
      <c r="K230" s="193" t="s">
        <v>200</v>
      </c>
      <c r="L230" s="110"/>
      <c r="M230" s="197" t="s">
        <v>5</v>
      </c>
      <c r="N230" s="198" t="s">
        <v>44</v>
      </c>
      <c r="O230" s="111"/>
      <c r="P230" s="199">
        <f>O230*H230</f>
        <v>0</v>
      </c>
      <c r="Q230" s="199">
        <v>0.12303</v>
      </c>
      <c r="R230" s="199">
        <f>Q230*H230</f>
        <v>0.73818000000000006</v>
      </c>
      <c r="S230" s="199">
        <v>0</v>
      </c>
      <c r="T230" s="200">
        <f>S230*H230</f>
        <v>0</v>
      </c>
      <c r="AR230" s="99" t="s">
        <v>113</v>
      </c>
      <c r="AT230" s="99" t="s">
        <v>177</v>
      </c>
      <c r="AU230" s="99" t="s">
        <v>81</v>
      </c>
      <c r="AY230" s="99" t="s">
        <v>175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99" t="s">
        <v>77</v>
      </c>
      <c r="BK230" s="201">
        <f>ROUND(I230*H230,2)</f>
        <v>0</v>
      </c>
      <c r="BL230" s="99" t="s">
        <v>113</v>
      </c>
      <c r="BM230" s="99" t="s">
        <v>704</v>
      </c>
    </row>
    <row r="231" spans="2:65" s="207" customFormat="1">
      <c r="B231" s="206"/>
      <c r="D231" s="202" t="s">
        <v>185</v>
      </c>
      <c r="E231" s="208" t="s">
        <v>5</v>
      </c>
      <c r="F231" s="209" t="s">
        <v>620</v>
      </c>
      <c r="H231" s="208" t="s">
        <v>5</v>
      </c>
      <c r="I231" s="10"/>
      <c r="L231" s="206"/>
      <c r="M231" s="210"/>
      <c r="N231" s="211"/>
      <c r="O231" s="211"/>
      <c r="P231" s="211"/>
      <c r="Q231" s="211"/>
      <c r="R231" s="211"/>
      <c r="S231" s="211"/>
      <c r="T231" s="212"/>
      <c r="AT231" s="208" t="s">
        <v>185</v>
      </c>
      <c r="AU231" s="208" t="s">
        <v>81</v>
      </c>
      <c r="AV231" s="207" t="s">
        <v>77</v>
      </c>
      <c r="AW231" s="207" t="s">
        <v>36</v>
      </c>
      <c r="AX231" s="207" t="s">
        <v>73</v>
      </c>
      <c r="AY231" s="208" t="s">
        <v>175</v>
      </c>
    </row>
    <row r="232" spans="2:65" s="214" customFormat="1">
      <c r="B232" s="213"/>
      <c r="D232" s="202" t="s">
        <v>185</v>
      </c>
      <c r="E232" s="215" t="s">
        <v>5</v>
      </c>
      <c r="F232" s="216" t="s">
        <v>214</v>
      </c>
      <c r="H232" s="217">
        <v>6</v>
      </c>
      <c r="I232" s="11"/>
      <c r="L232" s="213"/>
      <c r="M232" s="218"/>
      <c r="N232" s="219"/>
      <c r="O232" s="219"/>
      <c r="P232" s="219"/>
      <c r="Q232" s="219"/>
      <c r="R232" s="219"/>
      <c r="S232" s="219"/>
      <c r="T232" s="220"/>
      <c r="AT232" s="215" t="s">
        <v>185</v>
      </c>
      <c r="AU232" s="215" t="s">
        <v>81</v>
      </c>
      <c r="AV232" s="214" t="s">
        <v>81</v>
      </c>
      <c r="AW232" s="214" t="s">
        <v>36</v>
      </c>
      <c r="AX232" s="214" t="s">
        <v>77</v>
      </c>
      <c r="AY232" s="215" t="s">
        <v>175</v>
      </c>
    </row>
    <row r="233" spans="2:65" s="109" customFormat="1" ht="16.5" customHeight="1">
      <c r="B233" s="110"/>
      <c r="C233" s="229" t="s">
        <v>450</v>
      </c>
      <c r="D233" s="229" t="s">
        <v>287</v>
      </c>
      <c r="E233" s="230" t="s">
        <v>705</v>
      </c>
      <c r="F233" s="379" t="s">
        <v>706</v>
      </c>
      <c r="G233" s="232" t="s">
        <v>675</v>
      </c>
      <c r="H233" s="233">
        <v>6</v>
      </c>
      <c r="I233" s="13"/>
      <c r="J233" s="234">
        <f>ROUND(I233*H233,2)</f>
        <v>0</v>
      </c>
      <c r="K233" s="231" t="s">
        <v>5</v>
      </c>
      <c r="L233" s="235"/>
      <c r="M233" s="236" t="s">
        <v>5</v>
      </c>
      <c r="N233" s="237" t="s">
        <v>44</v>
      </c>
      <c r="O233" s="111"/>
      <c r="P233" s="199">
        <f>O233*H233</f>
        <v>0</v>
      </c>
      <c r="Q233" s="199">
        <v>7.1000000000000004E-3</v>
      </c>
      <c r="R233" s="199">
        <f>Q233*H233</f>
        <v>4.2599999999999999E-2</v>
      </c>
      <c r="S233" s="199">
        <v>0</v>
      </c>
      <c r="T233" s="200">
        <f>S233*H233</f>
        <v>0</v>
      </c>
      <c r="AR233" s="99" t="s">
        <v>225</v>
      </c>
      <c r="AT233" s="99" t="s">
        <v>287</v>
      </c>
      <c r="AU233" s="99" t="s">
        <v>81</v>
      </c>
      <c r="AY233" s="99" t="s">
        <v>175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99" t="s">
        <v>77</v>
      </c>
      <c r="BK233" s="201">
        <f>ROUND(I233*H233,2)</f>
        <v>0</v>
      </c>
      <c r="BL233" s="99" t="s">
        <v>113</v>
      </c>
      <c r="BM233" s="99" t="s">
        <v>707</v>
      </c>
    </row>
    <row r="234" spans="2:65" s="109" customFormat="1" ht="16.5" customHeight="1">
      <c r="B234" s="110"/>
      <c r="C234" s="229" t="s">
        <v>455</v>
      </c>
      <c r="D234" s="229" t="s">
        <v>287</v>
      </c>
      <c r="E234" s="230" t="s">
        <v>708</v>
      </c>
      <c r="F234" s="379" t="s">
        <v>709</v>
      </c>
      <c r="G234" s="232" t="s">
        <v>675</v>
      </c>
      <c r="H234" s="233">
        <v>6</v>
      </c>
      <c r="I234" s="13"/>
      <c r="J234" s="234">
        <f>ROUND(I234*H234,2)</f>
        <v>0</v>
      </c>
      <c r="K234" s="231" t="s">
        <v>5</v>
      </c>
      <c r="L234" s="235"/>
      <c r="M234" s="236" t="s">
        <v>5</v>
      </c>
      <c r="N234" s="237" t="s">
        <v>44</v>
      </c>
      <c r="O234" s="111"/>
      <c r="P234" s="199">
        <f>O234*H234</f>
        <v>0</v>
      </c>
      <c r="Q234" s="199">
        <v>6.4999999999999997E-4</v>
      </c>
      <c r="R234" s="199">
        <f>Q234*H234</f>
        <v>3.8999999999999998E-3</v>
      </c>
      <c r="S234" s="199">
        <v>0</v>
      </c>
      <c r="T234" s="200">
        <f>S234*H234</f>
        <v>0</v>
      </c>
      <c r="AR234" s="99" t="s">
        <v>225</v>
      </c>
      <c r="AT234" s="99" t="s">
        <v>287</v>
      </c>
      <c r="AU234" s="99" t="s">
        <v>81</v>
      </c>
      <c r="AY234" s="99" t="s">
        <v>175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99" t="s">
        <v>77</v>
      </c>
      <c r="BK234" s="201">
        <f>ROUND(I234*H234,2)</f>
        <v>0</v>
      </c>
      <c r="BL234" s="99" t="s">
        <v>113</v>
      </c>
      <c r="BM234" s="99" t="s">
        <v>710</v>
      </c>
    </row>
    <row r="235" spans="2:65" s="109" customFormat="1" ht="16.5" customHeight="1">
      <c r="B235" s="110"/>
      <c r="C235" s="191" t="s">
        <v>459</v>
      </c>
      <c r="D235" s="191" t="s">
        <v>177</v>
      </c>
      <c r="E235" s="192" t="s">
        <v>519</v>
      </c>
      <c r="F235" s="193" t="s">
        <v>520</v>
      </c>
      <c r="G235" s="194" t="s">
        <v>199</v>
      </c>
      <c r="H235" s="195">
        <v>66.19</v>
      </c>
      <c r="I235" s="9"/>
      <c r="J235" s="196">
        <f>ROUND(I235*H235,2)</f>
        <v>0</v>
      </c>
      <c r="K235" s="193" t="s">
        <v>200</v>
      </c>
      <c r="L235" s="110"/>
      <c r="M235" s="197" t="s">
        <v>5</v>
      </c>
      <c r="N235" s="198" t="s">
        <v>44</v>
      </c>
      <c r="O235" s="111"/>
      <c r="P235" s="199">
        <f>O235*H235</f>
        <v>0</v>
      </c>
      <c r="Q235" s="199">
        <v>9.0000000000000006E-5</v>
      </c>
      <c r="R235" s="199">
        <f>Q235*H235</f>
        <v>5.9570999999999999E-3</v>
      </c>
      <c r="S235" s="199">
        <v>0</v>
      </c>
      <c r="T235" s="200">
        <f>S235*H235</f>
        <v>0</v>
      </c>
      <c r="AR235" s="99" t="s">
        <v>113</v>
      </c>
      <c r="AT235" s="99" t="s">
        <v>177</v>
      </c>
      <c r="AU235" s="99" t="s">
        <v>81</v>
      </c>
      <c r="AY235" s="99" t="s">
        <v>175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99" t="s">
        <v>77</v>
      </c>
      <c r="BK235" s="201">
        <f>ROUND(I235*H235,2)</f>
        <v>0</v>
      </c>
      <c r="BL235" s="99" t="s">
        <v>113</v>
      </c>
      <c r="BM235" s="99" t="s">
        <v>711</v>
      </c>
    </row>
    <row r="236" spans="2:65" s="109" customFormat="1" ht="16.5" customHeight="1">
      <c r="B236" s="110"/>
      <c r="C236" s="191" t="s">
        <v>463</v>
      </c>
      <c r="D236" s="191" t="s">
        <v>177</v>
      </c>
      <c r="E236" s="192" t="s">
        <v>712</v>
      </c>
      <c r="F236" s="193" t="s">
        <v>713</v>
      </c>
      <c r="G236" s="194" t="s">
        <v>341</v>
      </c>
      <c r="H236" s="195">
        <v>6</v>
      </c>
      <c r="I236" s="9"/>
      <c r="J236" s="196">
        <f>ROUND(I236*H236,2)</f>
        <v>0</v>
      </c>
      <c r="K236" s="193" t="s">
        <v>5</v>
      </c>
      <c r="L236" s="110"/>
      <c r="M236" s="197" t="s">
        <v>5</v>
      </c>
      <c r="N236" s="198" t="s">
        <v>44</v>
      </c>
      <c r="O236" s="111"/>
      <c r="P236" s="199">
        <f>O236*H236</f>
        <v>0</v>
      </c>
      <c r="Q236" s="199">
        <v>1.4999999999999999E-4</v>
      </c>
      <c r="R236" s="199">
        <f>Q236*H236</f>
        <v>8.9999999999999998E-4</v>
      </c>
      <c r="S236" s="199">
        <v>0</v>
      </c>
      <c r="T236" s="200">
        <f>S236*H236</f>
        <v>0</v>
      </c>
      <c r="AR236" s="99" t="s">
        <v>113</v>
      </c>
      <c r="AT236" s="99" t="s">
        <v>177</v>
      </c>
      <c r="AU236" s="99" t="s">
        <v>81</v>
      </c>
      <c r="AY236" s="99" t="s">
        <v>175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99" t="s">
        <v>77</v>
      </c>
      <c r="BK236" s="201">
        <f>ROUND(I236*H236,2)</f>
        <v>0</v>
      </c>
      <c r="BL236" s="99" t="s">
        <v>113</v>
      </c>
      <c r="BM236" s="99" t="s">
        <v>714</v>
      </c>
    </row>
    <row r="237" spans="2:65" s="207" customFormat="1">
      <c r="B237" s="206"/>
      <c r="D237" s="202" t="s">
        <v>185</v>
      </c>
      <c r="E237" s="208" t="s">
        <v>5</v>
      </c>
      <c r="F237" s="209" t="s">
        <v>715</v>
      </c>
      <c r="H237" s="208" t="s">
        <v>5</v>
      </c>
      <c r="I237" s="10"/>
      <c r="L237" s="206"/>
      <c r="M237" s="210"/>
      <c r="N237" s="211"/>
      <c r="O237" s="211"/>
      <c r="P237" s="211"/>
      <c r="Q237" s="211"/>
      <c r="R237" s="211"/>
      <c r="S237" s="211"/>
      <c r="T237" s="212"/>
      <c r="AT237" s="208" t="s">
        <v>185</v>
      </c>
      <c r="AU237" s="208" t="s">
        <v>81</v>
      </c>
      <c r="AV237" s="207" t="s">
        <v>77</v>
      </c>
      <c r="AW237" s="207" t="s">
        <v>36</v>
      </c>
      <c r="AX237" s="207" t="s">
        <v>73</v>
      </c>
      <c r="AY237" s="208" t="s">
        <v>175</v>
      </c>
    </row>
    <row r="238" spans="2:65" s="214" customFormat="1">
      <c r="B238" s="213"/>
      <c r="D238" s="202" t="s">
        <v>185</v>
      </c>
      <c r="E238" s="215" t="s">
        <v>5</v>
      </c>
      <c r="F238" s="216" t="s">
        <v>214</v>
      </c>
      <c r="H238" s="217">
        <v>6</v>
      </c>
      <c r="I238" s="11"/>
      <c r="L238" s="213"/>
      <c r="M238" s="218"/>
      <c r="N238" s="219"/>
      <c r="O238" s="219"/>
      <c r="P238" s="219"/>
      <c r="Q238" s="219"/>
      <c r="R238" s="219"/>
      <c r="S238" s="219"/>
      <c r="T238" s="220"/>
      <c r="AT238" s="215" t="s">
        <v>185</v>
      </c>
      <c r="AU238" s="215" t="s">
        <v>81</v>
      </c>
      <c r="AV238" s="214" t="s">
        <v>81</v>
      </c>
      <c r="AW238" s="214" t="s">
        <v>36</v>
      </c>
      <c r="AX238" s="214" t="s">
        <v>77</v>
      </c>
      <c r="AY238" s="215" t="s">
        <v>175</v>
      </c>
    </row>
    <row r="239" spans="2:65" s="179" customFormat="1" ht="29.85" customHeight="1">
      <c r="B239" s="178"/>
      <c r="D239" s="180" t="s">
        <v>72</v>
      </c>
      <c r="E239" s="189" t="s">
        <v>232</v>
      </c>
      <c r="F239" s="189" t="s">
        <v>522</v>
      </c>
      <c r="I239" s="8"/>
      <c r="J239" s="190">
        <f>BK239</f>
        <v>0</v>
      </c>
      <c r="L239" s="178"/>
      <c r="M239" s="183"/>
      <c r="N239" s="184"/>
      <c r="O239" s="184"/>
      <c r="P239" s="185">
        <f>SUM(P240:P248)</f>
        <v>0</v>
      </c>
      <c r="Q239" s="184"/>
      <c r="R239" s="185">
        <f>SUM(R240:R248)</f>
        <v>4.6717999999999996E-2</v>
      </c>
      <c r="S239" s="184"/>
      <c r="T239" s="186">
        <f>SUM(T240:T248)</f>
        <v>0</v>
      </c>
      <c r="AR239" s="180" t="s">
        <v>77</v>
      </c>
      <c r="AT239" s="187" t="s">
        <v>72</v>
      </c>
      <c r="AU239" s="187" t="s">
        <v>77</v>
      </c>
      <c r="AY239" s="180" t="s">
        <v>175</v>
      </c>
      <c r="BK239" s="188">
        <f>SUM(BK240:BK248)</f>
        <v>0</v>
      </c>
    </row>
    <row r="240" spans="2:65" s="109" customFormat="1" ht="25.5" customHeight="1">
      <c r="B240" s="110"/>
      <c r="C240" s="191" t="s">
        <v>468</v>
      </c>
      <c r="D240" s="191" t="s">
        <v>177</v>
      </c>
      <c r="E240" s="192" t="s">
        <v>530</v>
      </c>
      <c r="F240" s="193" t="s">
        <v>531</v>
      </c>
      <c r="G240" s="194" t="s">
        <v>199</v>
      </c>
      <c r="H240" s="195">
        <v>133.47999999999999</v>
      </c>
      <c r="I240" s="9"/>
      <c r="J240" s="196">
        <f>ROUND(I240*H240,2)</f>
        <v>0</v>
      </c>
      <c r="K240" s="193" t="s">
        <v>200</v>
      </c>
      <c r="L240" s="110"/>
      <c r="M240" s="197" t="s">
        <v>5</v>
      </c>
      <c r="N240" s="198" t="s">
        <v>44</v>
      </c>
      <c r="O240" s="111"/>
      <c r="P240" s="199">
        <f>O240*H240</f>
        <v>0</v>
      </c>
      <c r="Q240" s="199">
        <v>1.0000000000000001E-5</v>
      </c>
      <c r="R240" s="199">
        <f>Q240*H240</f>
        <v>1.3347999999999999E-3</v>
      </c>
      <c r="S240" s="199">
        <v>0</v>
      </c>
      <c r="T240" s="200">
        <f>S240*H240</f>
        <v>0</v>
      </c>
      <c r="AR240" s="99" t="s">
        <v>113</v>
      </c>
      <c r="AT240" s="99" t="s">
        <v>177</v>
      </c>
      <c r="AU240" s="99" t="s">
        <v>81</v>
      </c>
      <c r="AY240" s="99" t="s">
        <v>175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99" t="s">
        <v>77</v>
      </c>
      <c r="BK240" s="201">
        <f>ROUND(I240*H240,2)</f>
        <v>0</v>
      </c>
      <c r="BL240" s="99" t="s">
        <v>113</v>
      </c>
      <c r="BM240" s="99" t="s">
        <v>716</v>
      </c>
    </row>
    <row r="241" spans="2:65" s="207" customFormat="1">
      <c r="B241" s="206"/>
      <c r="D241" s="202" t="s">
        <v>185</v>
      </c>
      <c r="E241" s="208" t="s">
        <v>5</v>
      </c>
      <c r="F241" s="209" t="s">
        <v>604</v>
      </c>
      <c r="H241" s="208" t="s">
        <v>5</v>
      </c>
      <c r="I241" s="10"/>
      <c r="L241" s="206"/>
      <c r="M241" s="210"/>
      <c r="N241" s="211"/>
      <c r="O241" s="211"/>
      <c r="P241" s="211"/>
      <c r="Q241" s="211"/>
      <c r="R241" s="211"/>
      <c r="S241" s="211"/>
      <c r="T241" s="212"/>
      <c r="AT241" s="208" t="s">
        <v>185</v>
      </c>
      <c r="AU241" s="208" t="s">
        <v>81</v>
      </c>
      <c r="AV241" s="207" t="s">
        <v>77</v>
      </c>
      <c r="AW241" s="207" t="s">
        <v>36</v>
      </c>
      <c r="AX241" s="207" t="s">
        <v>73</v>
      </c>
      <c r="AY241" s="208" t="s">
        <v>175</v>
      </c>
    </row>
    <row r="242" spans="2:65" s="214" customFormat="1">
      <c r="B242" s="213"/>
      <c r="D242" s="202" t="s">
        <v>185</v>
      </c>
      <c r="E242" s="215" t="s">
        <v>5</v>
      </c>
      <c r="F242" s="216" t="s">
        <v>717</v>
      </c>
      <c r="H242" s="217">
        <v>133.47999999999999</v>
      </c>
      <c r="I242" s="11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5" t="s">
        <v>185</v>
      </c>
      <c r="AU242" s="215" t="s">
        <v>81</v>
      </c>
      <c r="AV242" s="214" t="s">
        <v>81</v>
      </c>
      <c r="AW242" s="214" t="s">
        <v>36</v>
      </c>
      <c r="AX242" s="214" t="s">
        <v>77</v>
      </c>
      <c r="AY242" s="215" t="s">
        <v>175</v>
      </c>
    </row>
    <row r="243" spans="2:65" s="109" customFormat="1" ht="38.25" customHeight="1">
      <c r="B243" s="110"/>
      <c r="C243" s="191" t="s">
        <v>472</v>
      </c>
      <c r="D243" s="191" t="s">
        <v>177</v>
      </c>
      <c r="E243" s="192" t="s">
        <v>536</v>
      </c>
      <c r="F243" s="193" t="s">
        <v>537</v>
      </c>
      <c r="G243" s="194" t="s">
        <v>199</v>
      </c>
      <c r="H243" s="195">
        <v>133.47999999999999</v>
      </c>
      <c r="I243" s="9"/>
      <c r="J243" s="196">
        <f>ROUND(I243*H243,2)</f>
        <v>0</v>
      </c>
      <c r="K243" s="193" t="s">
        <v>200</v>
      </c>
      <c r="L243" s="110"/>
      <c r="M243" s="197" t="s">
        <v>5</v>
      </c>
      <c r="N243" s="198" t="s">
        <v>44</v>
      </c>
      <c r="O243" s="111"/>
      <c r="P243" s="199">
        <f>O243*H243</f>
        <v>0</v>
      </c>
      <c r="Q243" s="199">
        <v>3.4000000000000002E-4</v>
      </c>
      <c r="R243" s="199">
        <f>Q243*H243</f>
        <v>4.5383199999999999E-2</v>
      </c>
      <c r="S243" s="199">
        <v>0</v>
      </c>
      <c r="T243" s="200">
        <f>S243*H243</f>
        <v>0</v>
      </c>
      <c r="AR243" s="99" t="s">
        <v>113</v>
      </c>
      <c r="AT243" s="99" t="s">
        <v>177</v>
      </c>
      <c r="AU243" s="99" t="s">
        <v>81</v>
      </c>
      <c r="AY243" s="99" t="s">
        <v>175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99" t="s">
        <v>77</v>
      </c>
      <c r="BK243" s="201">
        <f>ROUND(I243*H243,2)</f>
        <v>0</v>
      </c>
      <c r="BL243" s="99" t="s">
        <v>113</v>
      </c>
      <c r="BM243" s="99" t="s">
        <v>718</v>
      </c>
    </row>
    <row r="244" spans="2:65" s="207" customFormat="1">
      <c r="B244" s="206"/>
      <c r="D244" s="202" t="s">
        <v>185</v>
      </c>
      <c r="E244" s="208" t="s">
        <v>5</v>
      </c>
      <c r="F244" s="209" t="s">
        <v>604</v>
      </c>
      <c r="H244" s="208" t="s">
        <v>5</v>
      </c>
      <c r="I244" s="10"/>
      <c r="L244" s="206"/>
      <c r="M244" s="210"/>
      <c r="N244" s="211"/>
      <c r="O244" s="211"/>
      <c r="P244" s="211"/>
      <c r="Q244" s="211"/>
      <c r="R244" s="211"/>
      <c r="S244" s="211"/>
      <c r="T244" s="212"/>
      <c r="AT244" s="208" t="s">
        <v>185</v>
      </c>
      <c r="AU244" s="208" t="s">
        <v>81</v>
      </c>
      <c r="AV244" s="207" t="s">
        <v>77</v>
      </c>
      <c r="AW244" s="207" t="s">
        <v>36</v>
      </c>
      <c r="AX244" s="207" t="s">
        <v>73</v>
      </c>
      <c r="AY244" s="208" t="s">
        <v>175</v>
      </c>
    </row>
    <row r="245" spans="2:65" s="214" customFormat="1">
      <c r="B245" s="213"/>
      <c r="D245" s="202" t="s">
        <v>185</v>
      </c>
      <c r="E245" s="215" t="s">
        <v>5</v>
      </c>
      <c r="F245" s="216" t="s">
        <v>717</v>
      </c>
      <c r="H245" s="217">
        <v>133.47999999999999</v>
      </c>
      <c r="I245" s="11"/>
      <c r="L245" s="213"/>
      <c r="M245" s="218"/>
      <c r="N245" s="219"/>
      <c r="O245" s="219"/>
      <c r="P245" s="219"/>
      <c r="Q245" s="219"/>
      <c r="R245" s="219"/>
      <c r="S245" s="219"/>
      <c r="T245" s="220"/>
      <c r="AT245" s="215" t="s">
        <v>185</v>
      </c>
      <c r="AU245" s="215" t="s">
        <v>81</v>
      </c>
      <c r="AV245" s="214" t="s">
        <v>81</v>
      </c>
      <c r="AW245" s="214" t="s">
        <v>36</v>
      </c>
      <c r="AX245" s="214" t="s">
        <v>77</v>
      </c>
      <c r="AY245" s="215" t="s">
        <v>175</v>
      </c>
    </row>
    <row r="246" spans="2:65" s="109" customFormat="1" ht="25.5" customHeight="1">
      <c r="B246" s="110"/>
      <c r="C246" s="191" t="s">
        <v>476</v>
      </c>
      <c r="D246" s="191" t="s">
        <v>177</v>
      </c>
      <c r="E246" s="192" t="s">
        <v>540</v>
      </c>
      <c r="F246" s="193" t="s">
        <v>541</v>
      </c>
      <c r="G246" s="194" t="s">
        <v>199</v>
      </c>
      <c r="H246" s="195">
        <v>133.47999999999999</v>
      </c>
      <c r="I246" s="9"/>
      <c r="J246" s="196">
        <f>ROUND(I246*H246,2)</f>
        <v>0</v>
      </c>
      <c r="K246" s="193" t="s">
        <v>5</v>
      </c>
      <c r="L246" s="110"/>
      <c r="M246" s="197" t="s">
        <v>5</v>
      </c>
      <c r="N246" s="198" t="s">
        <v>44</v>
      </c>
      <c r="O246" s="11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AR246" s="99" t="s">
        <v>113</v>
      </c>
      <c r="AT246" s="99" t="s">
        <v>177</v>
      </c>
      <c r="AU246" s="99" t="s">
        <v>81</v>
      </c>
      <c r="AY246" s="99" t="s">
        <v>175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99" t="s">
        <v>77</v>
      </c>
      <c r="BK246" s="201">
        <f>ROUND(I246*H246,2)</f>
        <v>0</v>
      </c>
      <c r="BL246" s="99" t="s">
        <v>113</v>
      </c>
      <c r="BM246" s="99" t="s">
        <v>719</v>
      </c>
    </row>
    <row r="247" spans="2:65" s="207" customFormat="1">
      <c r="B247" s="206"/>
      <c r="D247" s="202" t="s">
        <v>185</v>
      </c>
      <c r="E247" s="208" t="s">
        <v>5</v>
      </c>
      <c r="F247" s="209" t="s">
        <v>604</v>
      </c>
      <c r="H247" s="208" t="s">
        <v>5</v>
      </c>
      <c r="I247" s="10"/>
      <c r="L247" s="206"/>
      <c r="M247" s="210"/>
      <c r="N247" s="211"/>
      <c r="O247" s="211"/>
      <c r="P247" s="211"/>
      <c r="Q247" s="211"/>
      <c r="R247" s="211"/>
      <c r="S247" s="211"/>
      <c r="T247" s="212"/>
      <c r="AT247" s="208" t="s">
        <v>185</v>
      </c>
      <c r="AU247" s="208" t="s">
        <v>81</v>
      </c>
      <c r="AV247" s="207" t="s">
        <v>77</v>
      </c>
      <c r="AW247" s="207" t="s">
        <v>36</v>
      </c>
      <c r="AX247" s="207" t="s">
        <v>73</v>
      </c>
      <c r="AY247" s="208" t="s">
        <v>175</v>
      </c>
    </row>
    <row r="248" spans="2:65" s="214" customFormat="1">
      <c r="B248" s="213"/>
      <c r="D248" s="202" t="s">
        <v>185</v>
      </c>
      <c r="E248" s="215" t="s">
        <v>5</v>
      </c>
      <c r="F248" s="216" t="s">
        <v>717</v>
      </c>
      <c r="H248" s="217">
        <v>133.47999999999999</v>
      </c>
      <c r="I248" s="11"/>
      <c r="L248" s="213"/>
      <c r="M248" s="218"/>
      <c r="N248" s="219"/>
      <c r="O248" s="219"/>
      <c r="P248" s="219"/>
      <c r="Q248" s="219"/>
      <c r="R248" s="219"/>
      <c r="S248" s="219"/>
      <c r="T248" s="220"/>
      <c r="AT248" s="215" t="s">
        <v>185</v>
      </c>
      <c r="AU248" s="215" t="s">
        <v>81</v>
      </c>
      <c r="AV248" s="214" t="s">
        <v>81</v>
      </c>
      <c r="AW248" s="214" t="s">
        <v>36</v>
      </c>
      <c r="AX248" s="214" t="s">
        <v>77</v>
      </c>
      <c r="AY248" s="215" t="s">
        <v>175</v>
      </c>
    </row>
    <row r="249" spans="2:65" s="179" customFormat="1" ht="29.85" customHeight="1">
      <c r="B249" s="178"/>
      <c r="D249" s="180" t="s">
        <v>72</v>
      </c>
      <c r="E249" s="189" t="s">
        <v>547</v>
      </c>
      <c r="F249" s="189" t="s">
        <v>548</v>
      </c>
      <c r="I249" s="8"/>
      <c r="J249" s="190">
        <f>BK249</f>
        <v>0</v>
      </c>
      <c r="L249" s="178"/>
      <c r="M249" s="183"/>
      <c r="N249" s="184"/>
      <c r="O249" s="184"/>
      <c r="P249" s="185">
        <f>SUM(P250:P255)</f>
        <v>0</v>
      </c>
      <c r="Q249" s="184"/>
      <c r="R249" s="185">
        <f>SUM(R250:R255)</f>
        <v>0</v>
      </c>
      <c r="S249" s="184"/>
      <c r="T249" s="186">
        <f>SUM(T250:T255)</f>
        <v>0</v>
      </c>
      <c r="AR249" s="180" t="s">
        <v>77</v>
      </c>
      <c r="AT249" s="187" t="s">
        <v>72</v>
      </c>
      <c r="AU249" s="187" t="s">
        <v>77</v>
      </c>
      <c r="AY249" s="180" t="s">
        <v>175</v>
      </c>
      <c r="BK249" s="188">
        <f>SUM(BK250:BK255)</f>
        <v>0</v>
      </c>
    </row>
    <row r="250" spans="2:65" s="109" customFormat="1" ht="16.5" customHeight="1">
      <c r="B250" s="110"/>
      <c r="C250" s="191" t="s">
        <v>480</v>
      </c>
      <c r="D250" s="191" t="s">
        <v>177</v>
      </c>
      <c r="E250" s="192" t="s">
        <v>550</v>
      </c>
      <c r="F250" s="193" t="s">
        <v>551</v>
      </c>
      <c r="G250" s="194" t="s">
        <v>290</v>
      </c>
      <c r="H250" s="195">
        <v>82.896000000000001</v>
      </c>
      <c r="I250" s="9"/>
      <c r="J250" s="196">
        <f>ROUND(I250*H250,2)</f>
        <v>0</v>
      </c>
      <c r="K250" s="193" t="s">
        <v>5</v>
      </c>
      <c r="L250" s="110"/>
      <c r="M250" s="197" t="s">
        <v>5</v>
      </c>
      <c r="N250" s="198" t="s">
        <v>44</v>
      </c>
      <c r="O250" s="111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AR250" s="99" t="s">
        <v>113</v>
      </c>
      <c r="AT250" s="99" t="s">
        <v>177</v>
      </c>
      <c r="AU250" s="99" t="s">
        <v>81</v>
      </c>
      <c r="AY250" s="99" t="s">
        <v>175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99" t="s">
        <v>77</v>
      </c>
      <c r="BK250" s="201">
        <f>ROUND(I250*H250,2)</f>
        <v>0</v>
      </c>
      <c r="BL250" s="99" t="s">
        <v>113</v>
      </c>
      <c r="BM250" s="99" t="s">
        <v>720</v>
      </c>
    </row>
    <row r="251" spans="2:65" s="207" customFormat="1">
      <c r="B251" s="206"/>
      <c r="D251" s="202" t="s">
        <v>185</v>
      </c>
      <c r="E251" s="208" t="s">
        <v>5</v>
      </c>
      <c r="F251" s="209" t="s">
        <v>553</v>
      </c>
      <c r="H251" s="208" t="s">
        <v>5</v>
      </c>
      <c r="I251" s="10"/>
      <c r="L251" s="206"/>
      <c r="M251" s="210"/>
      <c r="N251" s="211"/>
      <c r="O251" s="211"/>
      <c r="P251" s="211"/>
      <c r="Q251" s="211"/>
      <c r="R251" s="211"/>
      <c r="S251" s="211"/>
      <c r="T251" s="212"/>
      <c r="AT251" s="208" t="s">
        <v>185</v>
      </c>
      <c r="AU251" s="208" t="s">
        <v>81</v>
      </c>
      <c r="AV251" s="207" t="s">
        <v>77</v>
      </c>
      <c r="AW251" s="207" t="s">
        <v>36</v>
      </c>
      <c r="AX251" s="207" t="s">
        <v>73</v>
      </c>
      <c r="AY251" s="208" t="s">
        <v>175</v>
      </c>
    </row>
    <row r="252" spans="2:65" s="207" customFormat="1">
      <c r="B252" s="206"/>
      <c r="D252" s="202" t="s">
        <v>185</v>
      </c>
      <c r="E252" s="208" t="s">
        <v>5</v>
      </c>
      <c r="F252" s="209" t="s">
        <v>276</v>
      </c>
      <c r="H252" s="208" t="s">
        <v>5</v>
      </c>
      <c r="I252" s="10"/>
      <c r="L252" s="206"/>
      <c r="M252" s="210"/>
      <c r="N252" s="211"/>
      <c r="O252" s="211"/>
      <c r="P252" s="211"/>
      <c r="Q252" s="211"/>
      <c r="R252" s="211"/>
      <c r="S252" s="211"/>
      <c r="T252" s="212"/>
      <c r="AT252" s="208" t="s">
        <v>185</v>
      </c>
      <c r="AU252" s="208" t="s">
        <v>81</v>
      </c>
      <c r="AV252" s="207" t="s">
        <v>77</v>
      </c>
      <c r="AW252" s="207" t="s">
        <v>36</v>
      </c>
      <c r="AX252" s="207" t="s">
        <v>73</v>
      </c>
      <c r="AY252" s="208" t="s">
        <v>175</v>
      </c>
    </row>
    <row r="253" spans="2:65" s="214" customFormat="1">
      <c r="B253" s="213"/>
      <c r="D253" s="202" t="s">
        <v>185</v>
      </c>
      <c r="E253" s="215" t="s">
        <v>5</v>
      </c>
      <c r="F253" s="216" t="s">
        <v>721</v>
      </c>
      <c r="H253" s="217">
        <v>42.228999999999999</v>
      </c>
      <c r="I253" s="11"/>
      <c r="L253" s="213"/>
      <c r="M253" s="218"/>
      <c r="N253" s="219"/>
      <c r="O253" s="219"/>
      <c r="P253" s="219"/>
      <c r="Q253" s="219"/>
      <c r="R253" s="219"/>
      <c r="S253" s="219"/>
      <c r="T253" s="220"/>
      <c r="AT253" s="215" t="s">
        <v>185</v>
      </c>
      <c r="AU253" s="215" t="s">
        <v>81</v>
      </c>
      <c r="AV253" s="214" t="s">
        <v>81</v>
      </c>
      <c r="AW253" s="214" t="s">
        <v>36</v>
      </c>
      <c r="AX253" s="214" t="s">
        <v>73</v>
      </c>
      <c r="AY253" s="215" t="s">
        <v>175</v>
      </c>
    </row>
    <row r="254" spans="2:65" s="214" customFormat="1">
      <c r="B254" s="213"/>
      <c r="D254" s="202" t="s">
        <v>185</v>
      </c>
      <c r="E254" s="215" t="s">
        <v>5</v>
      </c>
      <c r="F254" s="216" t="s">
        <v>722</v>
      </c>
      <c r="H254" s="217">
        <v>40.667000000000002</v>
      </c>
      <c r="I254" s="11"/>
      <c r="L254" s="213"/>
      <c r="M254" s="218"/>
      <c r="N254" s="219"/>
      <c r="O254" s="219"/>
      <c r="P254" s="219"/>
      <c r="Q254" s="219"/>
      <c r="R254" s="219"/>
      <c r="S254" s="219"/>
      <c r="T254" s="220"/>
      <c r="AT254" s="215" t="s">
        <v>185</v>
      </c>
      <c r="AU254" s="215" t="s">
        <v>81</v>
      </c>
      <c r="AV254" s="214" t="s">
        <v>81</v>
      </c>
      <c r="AW254" s="214" t="s">
        <v>36</v>
      </c>
      <c r="AX254" s="214" t="s">
        <v>73</v>
      </c>
      <c r="AY254" s="215" t="s">
        <v>175</v>
      </c>
    </row>
    <row r="255" spans="2:65" s="222" customFormat="1">
      <c r="B255" s="221"/>
      <c r="D255" s="202" t="s">
        <v>185</v>
      </c>
      <c r="E255" s="223" t="s">
        <v>5</v>
      </c>
      <c r="F255" s="224" t="s">
        <v>196</v>
      </c>
      <c r="H255" s="225">
        <v>82.896000000000001</v>
      </c>
      <c r="I255" s="12"/>
      <c r="L255" s="221"/>
      <c r="M255" s="226"/>
      <c r="N255" s="227"/>
      <c r="O255" s="227"/>
      <c r="P255" s="227"/>
      <c r="Q255" s="227"/>
      <c r="R255" s="227"/>
      <c r="S255" s="227"/>
      <c r="T255" s="228"/>
      <c r="AT255" s="223" t="s">
        <v>185</v>
      </c>
      <c r="AU255" s="223" t="s">
        <v>81</v>
      </c>
      <c r="AV255" s="222" t="s">
        <v>113</v>
      </c>
      <c r="AW255" s="222" t="s">
        <v>36</v>
      </c>
      <c r="AX255" s="222" t="s">
        <v>77</v>
      </c>
      <c r="AY255" s="223" t="s">
        <v>175</v>
      </c>
    </row>
    <row r="256" spans="2:65" s="179" customFormat="1" ht="29.85" customHeight="1">
      <c r="B256" s="178"/>
      <c r="D256" s="180" t="s">
        <v>72</v>
      </c>
      <c r="E256" s="189" t="s">
        <v>556</v>
      </c>
      <c r="F256" s="189" t="s">
        <v>557</v>
      </c>
      <c r="I256" s="8"/>
      <c r="J256" s="190">
        <f>BK256</f>
        <v>0</v>
      </c>
      <c r="L256" s="178"/>
      <c r="M256" s="183"/>
      <c r="N256" s="184"/>
      <c r="O256" s="184"/>
      <c r="P256" s="185">
        <f>P257</f>
        <v>0</v>
      </c>
      <c r="Q256" s="184"/>
      <c r="R256" s="185">
        <f>R257</f>
        <v>0</v>
      </c>
      <c r="S256" s="184"/>
      <c r="T256" s="186">
        <f>T257</f>
        <v>0</v>
      </c>
      <c r="AR256" s="180" t="s">
        <v>77</v>
      </c>
      <c r="AT256" s="187" t="s">
        <v>72</v>
      </c>
      <c r="AU256" s="187" t="s">
        <v>77</v>
      </c>
      <c r="AY256" s="180" t="s">
        <v>175</v>
      </c>
      <c r="BK256" s="188">
        <f>BK257</f>
        <v>0</v>
      </c>
    </row>
    <row r="257" spans="2:65" s="109" customFormat="1" ht="25.5" customHeight="1">
      <c r="B257" s="110"/>
      <c r="C257" s="191" t="s">
        <v>484</v>
      </c>
      <c r="D257" s="191" t="s">
        <v>177</v>
      </c>
      <c r="E257" s="192" t="s">
        <v>723</v>
      </c>
      <c r="F257" s="193" t="s">
        <v>724</v>
      </c>
      <c r="G257" s="194" t="s">
        <v>290</v>
      </c>
      <c r="H257" s="195">
        <v>4.0339999999999998</v>
      </c>
      <c r="I257" s="9"/>
      <c r="J257" s="196">
        <f>ROUND(I257*H257,2)</f>
        <v>0</v>
      </c>
      <c r="K257" s="193" t="s">
        <v>200</v>
      </c>
      <c r="L257" s="110"/>
      <c r="M257" s="197" t="s">
        <v>5</v>
      </c>
      <c r="N257" s="198" t="s">
        <v>44</v>
      </c>
      <c r="O257" s="111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AR257" s="99" t="s">
        <v>113</v>
      </c>
      <c r="AT257" s="99" t="s">
        <v>177</v>
      </c>
      <c r="AU257" s="99" t="s">
        <v>81</v>
      </c>
      <c r="AY257" s="99" t="s">
        <v>175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99" t="s">
        <v>77</v>
      </c>
      <c r="BK257" s="201">
        <f>ROUND(I257*H257,2)</f>
        <v>0</v>
      </c>
      <c r="BL257" s="99" t="s">
        <v>113</v>
      </c>
      <c r="BM257" s="99" t="s">
        <v>725</v>
      </c>
    </row>
    <row r="258" spans="2:65" s="179" customFormat="1" ht="37.35" customHeight="1">
      <c r="B258" s="178"/>
      <c r="D258" s="180" t="s">
        <v>72</v>
      </c>
      <c r="E258" s="181" t="s">
        <v>726</v>
      </c>
      <c r="F258" s="181" t="s">
        <v>727</v>
      </c>
      <c r="I258" s="8"/>
      <c r="J258" s="182">
        <f>BK258</f>
        <v>0</v>
      </c>
      <c r="L258" s="178"/>
      <c r="M258" s="183"/>
      <c r="N258" s="184"/>
      <c r="O258" s="184"/>
      <c r="P258" s="185">
        <f>SUM(P259:P279)</f>
        <v>0</v>
      </c>
      <c r="Q258" s="184"/>
      <c r="R258" s="185">
        <f>SUM(R259:R279)</f>
        <v>0</v>
      </c>
      <c r="S258" s="184"/>
      <c r="T258" s="186">
        <f>SUM(T259:T279)</f>
        <v>0</v>
      </c>
      <c r="AR258" s="180" t="s">
        <v>113</v>
      </c>
      <c r="AT258" s="187" t="s">
        <v>72</v>
      </c>
      <c r="AU258" s="187" t="s">
        <v>73</v>
      </c>
      <c r="AY258" s="180" t="s">
        <v>175</v>
      </c>
      <c r="BK258" s="188">
        <f>SUM(BK259:BK279)</f>
        <v>0</v>
      </c>
    </row>
    <row r="259" spans="2:65" s="109" customFormat="1" ht="16.5" customHeight="1">
      <c r="B259" s="110"/>
      <c r="C259" s="191" t="s">
        <v>488</v>
      </c>
      <c r="D259" s="191" t="s">
        <v>177</v>
      </c>
      <c r="E259" s="192" t="s">
        <v>728</v>
      </c>
      <c r="F259" s="193" t="s">
        <v>729</v>
      </c>
      <c r="G259" s="194" t="s">
        <v>730</v>
      </c>
      <c r="H259" s="195">
        <v>1</v>
      </c>
      <c r="I259" s="9"/>
      <c r="J259" s="196">
        <f>ROUND(I259*H259,2)</f>
        <v>0</v>
      </c>
      <c r="K259" s="193" t="s">
        <v>5</v>
      </c>
      <c r="L259" s="110"/>
      <c r="M259" s="197" t="s">
        <v>5</v>
      </c>
      <c r="N259" s="198" t="s">
        <v>44</v>
      </c>
      <c r="O259" s="111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AR259" s="99" t="s">
        <v>731</v>
      </c>
      <c r="AT259" s="99" t="s">
        <v>177</v>
      </c>
      <c r="AU259" s="99" t="s">
        <v>77</v>
      </c>
      <c r="AY259" s="99" t="s">
        <v>175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99" t="s">
        <v>77</v>
      </c>
      <c r="BK259" s="201">
        <f>ROUND(I259*H259,2)</f>
        <v>0</v>
      </c>
      <c r="BL259" s="99" t="s">
        <v>731</v>
      </c>
      <c r="BM259" s="99" t="s">
        <v>732</v>
      </c>
    </row>
    <row r="260" spans="2:65" s="109" customFormat="1" ht="16.5" customHeight="1">
      <c r="B260" s="110"/>
      <c r="C260" s="191" t="s">
        <v>492</v>
      </c>
      <c r="D260" s="191" t="s">
        <v>177</v>
      </c>
      <c r="E260" s="192" t="s">
        <v>733</v>
      </c>
      <c r="F260" s="193" t="s">
        <v>734</v>
      </c>
      <c r="G260" s="194" t="s">
        <v>199</v>
      </c>
      <c r="H260" s="195">
        <v>66.19</v>
      </c>
      <c r="I260" s="9"/>
      <c r="J260" s="196">
        <f>ROUND(I260*H260,2)</f>
        <v>0</v>
      </c>
      <c r="K260" s="193" t="s">
        <v>5</v>
      </c>
      <c r="L260" s="110"/>
      <c r="M260" s="197" t="s">
        <v>5</v>
      </c>
      <c r="N260" s="198" t="s">
        <v>44</v>
      </c>
      <c r="O260" s="111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AR260" s="99" t="s">
        <v>731</v>
      </c>
      <c r="AT260" s="99" t="s">
        <v>177</v>
      </c>
      <c r="AU260" s="99" t="s">
        <v>77</v>
      </c>
      <c r="AY260" s="99" t="s">
        <v>175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99" t="s">
        <v>77</v>
      </c>
      <c r="BK260" s="201">
        <f>ROUND(I260*H260,2)</f>
        <v>0</v>
      </c>
      <c r="BL260" s="99" t="s">
        <v>731</v>
      </c>
      <c r="BM260" s="99" t="s">
        <v>735</v>
      </c>
    </row>
    <row r="261" spans="2:65" s="109" customFormat="1" ht="16.5" customHeight="1">
      <c r="B261" s="110"/>
      <c r="C261" s="191" t="s">
        <v>496</v>
      </c>
      <c r="D261" s="191" t="s">
        <v>177</v>
      </c>
      <c r="E261" s="192" t="s">
        <v>736</v>
      </c>
      <c r="F261" s="193" t="s">
        <v>737</v>
      </c>
      <c r="G261" s="194" t="s">
        <v>199</v>
      </c>
      <c r="H261" s="195">
        <v>80</v>
      </c>
      <c r="I261" s="9"/>
      <c r="J261" s="196">
        <f>ROUND(I261*H261,2)</f>
        <v>0</v>
      </c>
      <c r="K261" s="193" t="s">
        <v>5</v>
      </c>
      <c r="L261" s="110"/>
      <c r="M261" s="197" t="s">
        <v>5</v>
      </c>
      <c r="N261" s="198" t="s">
        <v>44</v>
      </c>
      <c r="O261" s="11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AR261" s="99" t="s">
        <v>731</v>
      </c>
      <c r="AT261" s="99" t="s">
        <v>177</v>
      </c>
      <c r="AU261" s="99" t="s">
        <v>77</v>
      </c>
      <c r="AY261" s="99" t="s">
        <v>175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99" t="s">
        <v>77</v>
      </c>
      <c r="BK261" s="201">
        <f>ROUND(I261*H261,2)</f>
        <v>0</v>
      </c>
      <c r="BL261" s="99" t="s">
        <v>731</v>
      </c>
      <c r="BM261" s="99" t="s">
        <v>738</v>
      </c>
    </row>
    <row r="262" spans="2:65" s="207" customFormat="1">
      <c r="B262" s="206"/>
      <c r="D262" s="202" t="s">
        <v>185</v>
      </c>
      <c r="E262" s="208" t="s">
        <v>5</v>
      </c>
      <c r="F262" s="209" t="s">
        <v>739</v>
      </c>
      <c r="H262" s="208" t="s">
        <v>5</v>
      </c>
      <c r="I262" s="10"/>
      <c r="L262" s="206"/>
      <c r="M262" s="210"/>
      <c r="N262" s="211"/>
      <c r="O262" s="211"/>
      <c r="P262" s="211"/>
      <c r="Q262" s="211"/>
      <c r="R262" s="211"/>
      <c r="S262" s="211"/>
      <c r="T262" s="212"/>
      <c r="AT262" s="208" t="s">
        <v>185</v>
      </c>
      <c r="AU262" s="208" t="s">
        <v>77</v>
      </c>
      <c r="AV262" s="207" t="s">
        <v>77</v>
      </c>
      <c r="AW262" s="207" t="s">
        <v>36</v>
      </c>
      <c r="AX262" s="207" t="s">
        <v>73</v>
      </c>
      <c r="AY262" s="208" t="s">
        <v>175</v>
      </c>
    </row>
    <row r="263" spans="2:65" s="214" customFormat="1">
      <c r="B263" s="213"/>
      <c r="D263" s="202" t="s">
        <v>185</v>
      </c>
      <c r="E263" s="215" t="s">
        <v>5</v>
      </c>
      <c r="F263" s="216" t="s">
        <v>740</v>
      </c>
      <c r="H263" s="217">
        <v>80</v>
      </c>
      <c r="I263" s="11"/>
      <c r="L263" s="213"/>
      <c r="M263" s="218"/>
      <c r="N263" s="219"/>
      <c r="O263" s="219"/>
      <c r="P263" s="219"/>
      <c r="Q263" s="219"/>
      <c r="R263" s="219"/>
      <c r="S263" s="219"/>
      <c r="T263" s="220"/>
      <c r="AT263" s="215" t="s">
        <v>185</v>
      </c>
      <c r="AU263" s="215" t="s">
        <v>77</v>
      </c>
      <c r="AV263" s="214" t="s">
        <v>81</v>
      </c>
      <c r="AW263" s="214" t="s">
        <v>36</v>
      </c>
      <c r="AX263" s="214" t="s">
        <v>77</v>
      </c>
      <c r="AY263" s="215" t="s">
        <v>175</v>
      </c>
    </row>
    <row r="264" spans="2:65" s="109" customFormat="1" ht="16.5" customHeight="1">
      <c r="B264" s="110"/>
      <c r="C264" s="191" t="s">
        <v>500</v>
      </c>
      <c r="D264" s="191" t="s">
        <v>177</v>
      </c>
      <c r="E264" s="192" t="s">
        <v>741</v>
      </c>
      <c r="F264" s="193" t="s">
        <v>742</v>
      </c>
      <c r="G264" s="194" t="s">
        <v>199</v>
      </c>
      <c r="H264" s="195">
        <v>50</v>
      </c>
      <c r="I264" s="9"/>
      <c r="J264" s="196">
        <f>ROUND(I264*H264,2)</f>
        <v>0</v>
      </c>
      <c r="K264" s="193" t="s">
        <v>5</v>
      </c>
      <c r="L264" s="110"/>
      <c r="M264" s="197" t="s">
        <v>5</v>
      </c>
      <c r="N264" s="198" t="s">
        <v>44</v>
      </c>
      <c r="O264" s="111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AR264" s="99" t="s">
        <v>731</v>
      </c>
      <c r="AT264" s="99" t="s">
        <v>177</v>
      </c>
      <c r="AU264" s="99" t="s">
        <v>77</v>
      </c>
      <c r="AY264" s="99" t="s">
        <v>175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99" t="s">
        <v>77</v>
      </c>
      <c r="BK264" s="201">
        <f>ROUND(I264*H264,2)</f>
        <v>0</v>
      </c>
      <c r="BL264" s="99" t="s">
        <v>731</v>
      </c>
      <c r="BM264" s="99" t="s">
        <v>743</v>
      </c>
    </row>
    <row r="265" spans="2:65" s="207" customFormat="1">
      <c r="B265" s="206"/>
      <c r="D265" s="202" t="s">
        <v>185</v>
      </c>
      <c r="E265" s="208" t="s">
        <v>5</v>
      </c>
      <c r="F265" s="209" t="s">
        <v>739</v>
      </c>
      <c r="H265" s="208" t="s">
        <v>5</v>
      </c>
      <c r="I265" s="10"/>
      <c r="L265" s="206"/>
      <c r="M265" s="210"/>
      <c r="N265" s="211"/>
      <c r="O265" s="211"/>
      <c r="P265" s="211"/>
      <c r="Q265" s="211"/>
      <c r="R265" s="211"/>
      <c r="S265" s="211"/>
      <c r="T265" s="212"/>
      <c r="AT265" s="208" t="s">
        <v>185</v>
      </c>
      <c r="AU265" s="208" t="s">
        <v>77</v>
      </c>
      <c r="AV265" s="207" t="s">
        <v>77</v>
      </c>
      <c r="AW265" s="207" t="s">
        <v>36</v>
      </c>
      <c r="AX265" s="207" t="s">
        <v>73</v>
      </c>
      <c r="AY265" s="208" t="s">
        <v>175</v>
      </c>
    </row>
    <row r="266" spans="2:65" s="214" customFormat="1">
      <c r="B266" s="213"/>
      <c r="D266" s="202" t="s">
        <v>185</v>
      </c>
      <c r="E266" s="215" t="s">
        <v>5</v>
      </c>
      <c r="F266" s="216" t="s">
        <v>744</v>
      </c>
      <c r="H266" s="217">
        <v>50</v>
      </c>
      <c r="I266" s="11"/>
      <c r="L266" s="213"/>
      <c r="M266" s="218"/>
      <c r="N266" s="219"/>
      <c r="O266" s="219"/>
      <c r="P266" s="219"/>
      <c r="Q266" s="219"/>
      <c r="R266" s="219"/>
      <c r="S266" s="219"/>
      <c r="T266" s="220"/>
      <c r="AT266" s="215" t="s">
        <v>185</v>
      </c>
      <c r="AU266" s="215" t="s">
        <v>77</v>
      </c>
      <c r="AV266" s="214" t="s">
        <v>81</v>
      </c>
      <c r="AW266" s="214" t="s">
        <v>36</v>
      </c>
      <c r="AX266" s="214" t="s">
        <v>77</v>
      </c>
      <c r="AY266" s="215" t="s">
        <v>175</v>
      </c>
    </row>
    <row r="267" spans="2:65" s="109" customFormat="1" ht="16.5" customHeight="1">
      <c r="B267" s="110"/>
      <c r="C267" s="191" t="s">
        <v>504</v>
      </c>
      <c r="D267" s="191" t="s">
        <v>177</v>
      </c>
      <c r="E267" s="192" t="s">
        <v>745</v>
      </c>
      <c r="F267" s="193" t="s">
        <v>746</v>
      </c>
      <c r="G267" s="194" t="s">
        <v>663</v>
      </c>
      <c r="H267" s="195">
        <v>6</v>
      </c>
      <c r="I267" s="9"/>
      <c r="J267" s="196">
        <f>ROUND(I267*H267,2)</f>
        <v>0</v>
      </c>
      <c r="K267" s="193" t="s">
        <v>5</v>
      </c>
      <c r="L267" s="110"/>
      <c r="M267" s="197" t="s">
        <v>5</v>
      </c>
      <c r="N267" s="198" t="s">
        <v>44</v>
      </c>
      <c r="O267" s="111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AR267" s="99" t="s">
        <v>731</v>
      </c>
      <c r="AT267" s="99" t="s">
        <v>177</v>
      </c>
      <c r="AU267" s="99" t="s">
        <v>77</v>
      </c>
      <c r="AY267" s="99" t="s">
        <v>175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99" t="s">
        <v>77</v>
      </c>
      <c r="BK267" s="201">
        <f>ROUND(I267*H267,2)</f>
        <v>0</v>
      </c>
      <c r="BL267" s="99" t="s">
        <v>731</v>
      </c>
      <c r="BM267" s="99" t="s">
        <v>747</v>
      </c>
    </row>
    <row r="268" spans="2:65" s="109" customFormat="1" ht="16.5" customHeight="1">
      <c r="B268" s="110"/>
      <c r="C268" s="191" t="s">
        <v>508</v>
      </c>
      <c r="D268" s="191" t="s">
        <v>177</v>
      </c>
      <c r="E268" s="192" t="s">
        <v>748</v>
      </c>
      <c r="F268" s="193" t="s">
        <v>749</v>
      </c>
      <c r="G268" s="194" t="s">
        <v>663</v>
      </c>
      <c r="H268" s="195">
        <v>6</v>
      </c>
      <c r="I268" s="9"/>
      <c r="J268" s="196">
        <f>ROUND(I268*H268,2)</f>
        <v>0</v>
      </c>
      <c r="K268" s="193" t="s">
        <v>5</v>
      </c>
      <c r="L268" s="110"/>
      <c r="M268" s="197" t="s">
        <v>5</v>
      </c>
      <c r="N268" s="198" t="s">
        <v>44</v>
      </c>
      <c r="O268" s="111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AR268" s="99" t="s">
        <v>731</v>
      </c>
      <c r="AT268" s="99" t="s">
        <v>177</v>
      </c>
      <c r="AU268" s="99" t="s">
        <v>77</v>
      </c>
      <c r="AY268" s="99" t="s">
        <v>175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99" t="s">
        <v>77</v>
      </c>
      <c r="BK268" s="201">
        <f>ROUND(I268*H268,2)</f>
        <v>0</v>
      </c>
      <c r="BL268" s="99" t="s">
        <v>731</v>
      </c>
      <c r="BM268" s="99" t="s">
        <v>750</v>
      </c>
    </row>
    <row r="269" spans="2:65" s="207" customFormat="1">
      <c r="B269" s="206"/>
      <c r="D269" s="202" t="s">
        <v>185</v>
      </c>
      <c r="E269" s="208" t="s">
        <v>5</v>
      </c>
      <c r="F269" s="209" t="s">
        <v>751</v>
      </c>
      <c r="H269" s="208" t="s">
        <v>5</v>
      </c>
      <c r="I269" s="10"/>
      <c r="L269" s="206"/>
      <c r="M269" s="210"/>
      <c r="N269" s="211"/>
      <c r="O269" s="211"/>
      <c r="P269" s="211"/>
      <c r="Q269" s="211"/>
      <c r="R269" s="211"/>
      <c r="S269" s="211"/>
      <c r="T269" s="212"/>
      <c r="AT269" s="208" t="s">
        <v>185</v>
      </c>
      <c r="AU269" s="208" t="s">
        <v>77</v>
      </c>
      <c r="AV269" s="207" t="s">
        <v>77</v>
      </c>
      <c r="AW269" s="207" t="s">
        <v>36</v>
      </c>
      <c r="AX269" s="207" t="s">
        <v>73</v>
      </c>
      <c r="AY269" s="208" t="s">
        <v>175</v>
      </c>
    </row>
    <row r="270" spans="2:65" s="214" customFormat="1">
      <c r="B270" s="213"/>
      <c r="D270" s="202" t="s">
        <v>185</v>
      </c>
      <c r="E270" s="215" t="s">
        <v>5</v>
      </c>
      <c r="F270" s="216" t="s">
        <v>214</v>
      </c>
      <c r="H270" s="217">
        <v>6</v>
      </c>
      <c r="I270" s="11"/>
      <c r="L270" s="213"/>
      <c r="M270" s="218"/>
      <c r="N270" s="219"/>
      <c r="O270" s="219"/>
      <c r="P270" s="219"/>
      <c r="Q270" s="219"/>
      <c r="R270" s="219"/>
      <c r="S270" s="219"/>
      <c r="T270" s="220"/>
      <c r="AT270" s="215" t="s">
        <v>185</v>
      </c>
      <c r="AU270" s="215" t="s">
        <v>77</v>
      </c>
      <c r="AV270" s="214" t="s">
        <v>81</v>
      </c>
      <c r="AW270" s="214" t="s">
        <v>36</v>
      </c>
      <c r="AX270" s="214" t="s">
        <v>77</v>
      </c>
      <c r="AY270" s="215" t="s">
        <v>175</v>
      </c>
    </row>
    <row r="271" spans="2:65" s="109" customFormat="1" ht="16.5" customHeight="1">
      <c r="B271" s="110"/>
      <c r="C271" s="191" t="s">
        <v>513</v>
      </c>
      <c r="D271" s="191" t="s">
        <v>177</v>
      </c>
      <c r="E271" s="192" t="s">
        <v>752</v>
      </c>
      <c r="F271" s="193" t="s">
        <v>753</v>
      </c>
      <c r="G271" s="194" t="s">
        <v>663</v>
      </c>
      <c r="H271" s="195">
        <v>2</v>
      </c>
      <c r="I271" s="9"/>
      <c r="J271" s="196">
        <f>ROUND(I271*H271,2)</f>
        <v>0</v>
      </c>
      <c r="K271" s="193" t="s">
        <v>5</v>
      </c>
      <c r="L271" s="110"/>
      <c r="M271" s="197" t="s">
        <v>5</v>
      </c>
      <c r="N271" s="198" t="s">
        <v>44</v>
      </c>
      <c r="O271" s="111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99" t="s">
        <v>731</v>
      </c>
      <c r="AT271" s="99" t="s">
        <v>177</v>
      </c>
      <c r="AU271" s="99" t="s">
        <v>77</v>
      </c>
      <c r="AY271" s="99" t="s">
        <v>175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99" t="s">
        <v>77</v>
      </c>
      <c r="BK271" s="201">
        <f>ROUND(I271*H271,2)</f>
        <v>0</v>
      </c>
      <c r="BL271" s="99" t="s">
        <v>731</v>
      </c>
      <c r="BM271" s="99" t="s">
        <v>754</v>
      </c>
    </row>
    <row r="272" spans="2:65" s="207" customFormat="1">
      <c r="B272" s="206"/>
      <c r="D272" s="202" t="s">
        <v>185</v>
      </c>
      <c r="E272" s="208" t="s">
        <v>5</v>
      </c>
      <c r="F272" s="209" t="s">
        <v>755</v>
      </c>
      <c r="H272" s="208" t="s">
        <v>5</v>
      </c>
      <c r="I272" s="10"/>
      <c r="L272" s="206"/>
      <c r="M272" s="210"/>
      <c r="N272" s="211"/>
      <c r="O272" s="211"/>
      <c r="P272" s="211"/>
      <c r="Q272" s="211"/>
      <c r="R272" s="211"/>
      <c r="S272" s="211"/>
      <c r="T272" s="212"/>
      <c r="AT272" s="208" t="s">
        <v>185</v>
      </c>
      <c r="AU272" s="208" t="s">
        <v>77</v>
      </c>
      <c r="AV272" s="207" t="s">
        <v>77</v>
      </c>
      <c r="AW272" s="207" t="s">
        <v>36</v>
      </c>
      <c r="AX272" s="207" t="s">
        <v>73</v>
      </c>
      <c r="AY272" s="208" t="s">
        <v>175</v>
      </c>
    </row>
    <row r="273" spans="2:65" s="207" customFormat="1" ht="27">
      <c r="B273" s="206"/>
      <c r="D273" s="202" t="s">
        <v>185</v>
      </c>
      <c r="E273" s="208" t="s">
        <v>5</v>
      </c>
      <c r="F273" s="209" t="s">
        <v>756</v>
      </c>
      <c r="H273" s="208" t="s">
        <v>5</v>
      </c>
      <c r="I273" s="10"/>
      <c r="L273" s="206"/>
      <c r="M273" s="210"/>
      <c r="N273" s="211"/>
      <c r="O273" s="211"/>
      <c r="P273" s="211"/>
      <c r="Q273" s="211"/>
      <c r="R273" s="211"/>
      <c r="S273" s="211"/>
      <c r="T273" s="212"/>
      <c r="AT273" s="208" t="s">
        <v>185</v>
      </c>
      <c r="AU273" s="208" t="s">
        <v>77</v>
      </c>
      <c r="AV273" s="207" t="s">
        <v>77</v>
      </c>
      <c r="AW273" s="207" t="s">
        <v>36</v>
      </c>
      <c r="AX273" s="207" t="s">
        <v>73</v>
      </c>
      <c r="AY273" s="208" t="s">
        <v>175</v>
      </c>
    </row>
    <row r="274" spans="2:65" s="214" customFormat="1">
      <c r="B274" s="213"/>
      <c r="D274" s="202" t="s">
        <v>185</v>
      </c>
      <c r="E274" s="215" t="s">
        <v>5</v>
      </c>
      <c r="F274" s="216" t="s">
        <v>81</v>
      </c>
      <c r="H274" s="217">
        <v>2</v>
      </c>
      <c r="I274" s="11"/>
      <c r="L274" s="213"/>
      <c r="M274" s="218"/>
      <c r="N274" s="219"/>
      <c r="O274" s="219"/>
      <c r="P274" s="219"/>
      <c r="Q274" s="219"/>
      <c r="R274" s="219"/>
      <c r="S274" s="219"/>
      <c r="T274" s="220"/>
      <c r="AT274" s="215" t="s">
        <v>185</v>
      </c>
      <c r="AU274" s="215" t="s">
        <v>77</v>
      </c>
      <c r="AV274" s="214" t="s">
        <v>81</v>
      </c>
      <c r="AW274" s="214" t="s">
        <v>36</v>
      </c>
      <c r="AX274" s="214" t="s">
        <v>77</v>
      </c>
      <c r="AY274" s="215" t="s">
        <v>175</v>
      </c>
    </row>
    <row r="275" spans="2:65" s="109" customFormat="1" ht="16.5" customHeight="1">
      <c r="B275" s="110"/>
      <c r="C275" s="191" t="s">
        <v>518</v>
      </c>
      <c r="D275" s="191" t="s">
        <v>177</v>
      </c>
      <c r="E275" s="192" t="s">
        <v>757</v>
      </c>
      <c r="F275" s="193" t="s">
        <v>758</v>
      </c>
      <c r="G275" s="194" t="s">
        <v>663</v>
      </c>
      <c r="H275" s="195">
        <v>1</v>
      </c>
      <c r="I275" s="9"/>
      <c r="J275" s="196">
        <f>ROUND(I275*H275,2)</f>
        <v>0</v>
      </c>
      <c r="K275" s="193" t="s">
        <v>5</v>
      </c>
      <c r="L275" s="110"/>
      <c r="M275" s="197" t="s">
        <v>5</v>
      </c>
      <c r="N275" s="198" t="s">
        <v>44</v>
      </c>
      <c r="O275" s="111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AR275" s="99" t="s">
        <v>731</v>
      </c>
      <c r="AT275" s="99" t="s">
        <v>177</v>
      </c>
      <c r="AU275" s="99" t="s">
        <v>77</v>
      </c>
      <c r="AY275" s="99" t="s">
        <v>175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99" t="s">
        <v>77</v>
      </c>
      <c r="BK275" s="201">
        <f>ROUND(I275*H275,2)</f>
        <v>0</v>
      </c>
      <c r="BL275" s="99" t="s">
        <v>731</v>
      </c>
      <c r="BM275" s="99" t="s">
        <v>759</v>
      </c>
    </row>
    <row r="276" spans="2:65" s="109" customFormat="1" ht="16.5" customHeight="1">
      <c r="B276" s="110"/>
      <c r="C276" s="191" t="s">
        <v>523</v>
      </c>
      <c r="D276" s="191" t="s">
        <v>177</v>
      </c>
      <c r="E276" s="192" t="s">
        <v>760</v>
      </c>
      <c r="F276" s="193" t="s">
        <v>761</v>
      </c>
      <c r="G276" s="194" t="s">
        <v>730</v>
      </c>
      <c r="H276" s="195">
        <v>1</v>
      </c>
      <c r="I276" s="9"/>
      <c r="J276" s="196">
        <f>ROUND(I276*H276,2)</f>
        <v>0</v>
      </c>
      <c r="K276" s="193" t="s">
        <v>5</v>
      </c>
      <c r="L276" s="110"/>
      <c r="M276" s="197" t="s">
        <v>5</v>
      </c>
      <c r="N276" s="198" t="s">
        <v>44</v>
      </c>
      <c r="O276" s="111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AR276" s="99" t="s">
        <v>731</v>
      </c>
      <c r="AT276" s="99" t="s">
        <v>177</v>
      </c>
      <c r="AU276" s="99" t="s">
        <v>77</v>
      </c>
      <c r="AY276" s="99" t="s">
        <v>175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99" t="s">
        <v>77</v>
      </c>
      <c r="BK276" s="201">
        <f>ROUND(I276*H276,2)</f>
        <v>0</v>
      </c>
      <c r="BL276" s="99" t="s">
        <v>731</v>
      </c>
      <c r="BM276" s="99" t="s">
        <v>762</v>
      </c>
    </row>
    <row r="277" spans="2:65" s="109" customFormat="1" ht="25.5" customHeight="1">
      <c r="B277" s="110"/>
      <c r="C277" s="191" t="s">
        <v>529</v>
      </c>
      <c r="D277" s="191" t="s">
        <v>177</v>
      </c>
      <c r="E277" s="192" t="s">
        <v>763</v>
      </c>
      <c r="F277" s="193" t="s">
        <v>764</v>
      </c>
      <c r="G277" s="194" t="s">
        <v>222</v>
      </c>
      <c r="H277" s="195">
        <v>4</v>
      </c>
      <c r="I277" s="9"/>
      <c r="J277" s="196">
        <f>ROUND(I277*H277,2)</f>
        <v>0</v>
      </c>
      <c r="K277" s="193" t="s">
        <v>5</v>
      </c>
      <c r="L277" s="110"/>
      <c r="M277" s="197" t="s">
        <v>5</v>
      </c>
      <c r="N277" s="198" t="s">
        <v>44</v>
      </c>
      <c r="O277" s="111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AR277" s="99" t="s">
        <v>731</v>
      </c>
      <c r="AT277" s="99" t="s">
        <v>177</v>
      </c>
      <c r="AU277" s="99" t="s">
        <v>77</v>
      </c>
      <c r="AY277" s="99" t="s">
        <v>175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99" t="s">
        <v>77</v>
      </c>
      <c r="BK277" s="201">
        <f>ROUND(I277*H277,2)</f>
        <v>0</v>
      </c>
      <c r="BL277" s="99" t="s">
        <v>731</v>
      </c>
      <c r="BM277" s="99" t="s">
        <v>765</v>
      </c>
    </row>
    <row r="278" spans="2:65" s="207" customFormat="1">
      <c r="B278" s="206"/>
      <c r="D278" s="202" t="s">
        <v>185</v>
      </c>
      <c r="E278" s="208" t="s">
        <v>5</v>
      </c>
      <c r="F278" s="209" t="s">
        <v>766</v>
      </c>
      <c r="H278" s="208" t="s">
        <v>5</v>
      </c>
      <c r="I278" s="10"/>
      <c r="L278" s="206"/>
      <c r="M278" s="210"/>
      <c r="N278" s="211"/>
      <c r="O278" s="211"/>
      <c r="P278" s="211"/>
      <c r="Q278" s="211"/>
      <c r="R278" s="211"/>
      <c r="S278" s="211"/>
      <c r="T278" s="212"/>
      <c r="AT278" s="208" t="s">
        <v>185</v>
      </c>
      <c r="AU278" s="208" t="s">
        <v>77</v>
      </c>
      <c r="AV278" s="207" t="s">
        <v>77</v>
      </c>
      <c r="AW278" s="207" t="s">
        <v>36</v>
      </c>
      <c r="AX278" s="207" t="s">
        <v>73</v>
      </c>
      <c r="AY278" s="208" t="s">
        <v>175</v>
      </c>
    </row>
    <row r="279" spans="2:65" s="214" customFormat="1">
      <c r="B279" s="213"/>
      <c r="D279" s="202" t="s">
        <v>185</v>
      </c>
      <c r="E279" s="215" t="s">
        <v>5</v>
      </c>
      <c r="F279" s="216" t="s">
        <v>767</v>
      </c>
      <c r="H279" s="217">
        <v>4</v>
      </c>
      <c r="I279" s="11"/>
      <c r="L279" s="213"/>
      <c r="M279" s="297"/>
      <c r="N279" s="298"/>
      <c r="O279" s="298"/>
      <c r="P279" s="298"/>
      <c r="Q279" s="298"/>
      <c r="R279" s="298"/>
      <c r="S279" s="298"/>
      <c r="T279" s="299"/>
      <c r="AT279" s="215" t="s">
        <v>185</v>
      </c>
      <c r="AU279" s="215" t="s">
        <v>77</v>
      </c>
      <c r="AV279" s="214" t="s">
        <v>81</v>
      </c>
      <c r="AW279" s="214" t="s">
        <v>36</v>
      </c>
      <c r="AX279" s="214" t="s">
        <v>77</v>
      </c>
      <c r="AY279" s="215" t="s">
        <v>175</v>
      </c>
    </row>
    <row r="280" spans="2:65" s="109" customFormat="1" ht="6.95" customHeight="1">
      <c r="B280" s="135"/>
      <c r="C280" s="136"/>
      <c r="D280" s="136"/>
      <c r="E280" s="136"/>
      <c r="F280" s="136"/>
      <c r="G280" s="136"/>
      <c r="H280" s="136"/>
      <c r="I280" s="136"/>
      <c r="J280" s="136"/>
      <c r="K280" s="136"/>
      <c r="L280" s="110"/>
    </row>
  </sheetData>
  <sheetProtection algorithmName="SHA-512" hashValue="FWUyv0eSLrfdZEhHPGq+e6MByyM6mMZTClzOutzM8gtdvukOXoTm00gOoXaSWxjsGjr7VVLv33Xiud7mFOlFMw==" saltValue="FpZeLQZ9nkwN4QnTq5KQBA==" spinCount="100000" sheet="1" objects="1" scenarios="1"/>
  <autoFilter ref="C91:K279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7"/>
  <sheetViews>
    <sheetView showGridLines="0" workbookViewId="0">
      <pane ySplit="1" topLeftCell="A2" activePane="bottomLeft" state="frozen"/>
      <selection pane="bottomLeft" activeCell="F260" sqref="F260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94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768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769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ROUND(J93,2)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ROUND(SUM(BE93:BE286), 2)</f>
        <v>0</v>
      </c>
      <c r="G32" s="111"/>
      <c r="H32" s="111"/>
      <c r="I32" s="127">
        <v>0.21</v>
      </c>
      <c r="J32" s="126">
        <f>ROUND(ROUND((SUM(BE93:BE286)),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ROUND(SUM(BF93:BF286), 2)</f>
        <v>0</v>
      </c>
      <c r="G33" s="111"/>
      <c r="H33" s="111"/>
      <c r="I33" s="127">
        <v>0.15</v>
      </c>
      <c r="J33" s="126">
        <f>ROUND(ROUND((SUM(BF93:BF286)),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ROUND(SUM(BG93:BG286),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ROUND(SUM(BH93:BH286),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ROUND(SUM(BI93:BI286),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768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2.1 - SO 2.1 Stoka AC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J93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J94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J95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J172</f>
        <v>0</v>
      </c>
      <c r="K63" s="157"/>
    </row>
    <row r="64" spans="2:47" s="158" customFormat="1" ht="19.899999999999999" customHeight="1">
      <c r="B64" s="152"/>
      <c r="C64" s="153"/>
      <c r="D64" s="154" t="s">
        <v>152</v>
      </c>
      <c r="E64" s="155"/>
      <c r="F64" s="155"/>
      <c r="G64" s="155"/>
      <c r="H64" s="155"/>
      <c r="I64" s="155"/>
      <c r="J64" s="156">
        <f>J178</f>
        <v>0</v>
      </c>
      <c r="K64" s="157"/>
    </row>
    <row r="65" spans="2:12" s="158" customFormat="1" ht="19.899999999999999" customHeight="1">
      <c r="B65" s="152"/>
      <c r="C65" s="153"/>
      <c r="D65" s="154" t="s">
        <v>153</v>
      </c>
      <c r="E65" s="155"/>
      <c r="F65" s="155"/>
      <c r="G65" s="155"/>
      <c r="H65" s="155"/>
      <c r="I65" s="155"/>
      <c r="J65" s="156">
        <f>J184</f>
        <v>0</v>
      </c>
      <c r="K65" s="157"/>
    </row>
    <row r="66" spans="2:12" s="158" customFormat="1" ht="19.899999999999999" customHeight="1">
      <c r="B66" s="152"/>
      <c r="C66" s="153"/>
      <c r="D66" s="154" t="s">
        <v>154</v>
      </c>
      <c r="E66" s="155"/>
      <c r="F66" s="155"/>
      <c r="G66" s="155"/>
      <c r="H66" s="155"/>
      <c r="I66" s="155"/>
      <c r="J66" s="156">
        <f>J204</f>
        <v>0</v>
      </c>
      <c r="K66" s="157"/>
    </row>
    <row r="67" spans="2:12" s="158" customFormat="1" ht="19.899999999999999" customHeight="1">
      <c r="B67" s="152"/>
      <c r="C67" s="153"/>
      <c r="D67" s="154" t="s">
        <v>155</v>
      </c>
      <c r="E67" s="155"/>
      <c r="F67" s="155"/>
      <c r="G67" s="155"/>
      <c r="H67" s="155"/>
      <c r="I67" s="155"/>
      <c r="J67" s="156">
        <f>J215</f>
        <v>0</v>
      </c>
      <c r="K67" s="157"/>
    </row>
    <row r="68" spans="2:12" s="158" customFormat="1" ht="19.899999999999999" customHeight="1">
      <c r="B68" s="152"/>
      <c r="C68" s="153"/>
      <c r="D68" s="154" t="s">
        <v>156</v>
      </c>
      <c r="E68" s="155"/>
      <c r="F68" s="155"/>
      <c r="G68" s="155"/>
      <c r="H68" s="155"/>
      <c r="I68" s="155"/>
      <c r="J68" s="156">
        <f>J270</f>
        <v>0</v>
      </c>
      <c r="K68" s="157"/>
    </row>
    <row r="69" spans="2:12" s="158" customFormat="1" ht="19.899999999999999" customHeight="1">
      <c r="B69" s="152"/>
      <c r="C69" s="153"/>
      <c r="D69" s="154" t="s">
        <v>157</v>
      </c>
      <c r="E69" s="155"/>
      <c r="F69" s="155"/>
      <c r="G69" s="155"/>
      <c r="H69" s="155"/>
      <c r="I69" s="155"/>
      <c r="J69" s="156">
        <f>J274</f>
        <v>0</v>
      </c>
      <c r="K69" s="157"/>
    </row>
    <row r="70" spans="2:12" s="158" customFormat="1" ht="19.899999999999999" customHeight="1">
      <c r="B70" s="152"/>
      <c r="C70" s="153"/>
      <c r="D70" s="154" t="s">
        <v>158</v>
      </c>
      <c r="E70" s="155"/>
      <c r="F70" s="155"/>
      <c r="G70" s="155"/>
      <c r="H70" s="155"/>
      <c r="I70" s="155"/>
      <c r="J70" s="156">
        <f>J281</f>
        <v>0</v>
      </c>
      <c r="K70" s="157"/>
    </row>
    <row r="71" spans="2:12" s="151" customFormat="1" ht="24.95" customHeight="1">
      <c r="B71" s="145"/>
      <c r="C71" s="146"/>
      <c r="D71" s="147" t="s">
        <v>563</v>
      </c>
      <c r="E71" s="148"/>
      <c r="F71" s="148"/>
      <c r="G71" s="148"/>
      <c r="H71" s="148"/>
      <c r="I71" s="148"/>
      <c r="J71" s="149">
        <f>J283</f>
        <v>0</v>
      </c>
      <c r="K71" s="150"/>
    </row>
    <row r="72" spans="2:12" s="109" customFormat="1" ht="21.75" customHeight="1">
      <c r="B72" s="110"/>
      <c r="C72" s="111"/>
      <c r="D72" s="111"/>
      <c r="E72" s="111"/>
      <c r="F72" s="111"/>
      <c r="G72" s="111"/>
      <c r="H72" s="111"/>
      <c r="I72" s="111"/>
      <c r="J72" s="111"/>
      <c r="K72" s="113"/>
    </row>
    <row r="73" spans="2:12" s="109" customFormat="1" ht="6.95" customHeight="1">
      <c r="B73" s="135"/>
      <c r="C73" s="136"/>
      <c r="D73" s="136"/>
      <c r="E73" s="136"/>
      <c r="F73" s="136"/>
      <c r="G73" s="136"/>
      <c r="H73" s="136"/>
      <c r="I73" s="136"/>
      <c r="J73" s="136"/>
      <c r="K73" s="137"/>
    </row>
    <row r="77" spans="2:12" s="109" customFormat="1" ht="6.95" customHeight="1"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10"/>
    </row>
    <row r="78" spans="2:12" s="109" customFormat="1" ht="36.950000000000003" customHeight="1">
      <c r="B78" s="110"/>
      <c r="C78" s="159" t="s">
        <v>159</v>
      </c>
      <c r="L78" s="110"/>
    </row>
    <row r="79" spans="2:12" s="109" customFormat="1" ht="6.95" customHeight="1">
      <c r="B79" s="110"/>
      <c r="L79" s="110"/>
    </row>
    <row r="80" spans="2:12" s="109" customFormat="1" ht="14.45" customHeight="1">
      <c r="B80" s="110"/>
      <c r="C80" s="160" t="s">
        <v>19</v>
      </c>
      <c r="L80" s="110"/>
    </row>
    <row r="81" spans="2:65" s="109" customFormat="1" ht="16.5" customHeight="1">
      <c r="B81" s="110"/>
      <c r="E81" s="368" t="str">
        <f>E7</f>
        <v>Kosmonosy, obnova vodovodu a kanalizace - 2020 - etapa 1, část B</v>
      </c>
      <c r="F81" s="369"/>
      <c r="G81" s="369"/>
      <c r="H81" s="369"/>
      <c r="L81" s="110"/>
    </row>
    <row r="82" spans="2:65" ht="15">
      <c r="B82" s="103"/>
      <c r="C82" s="160" t="s">
        <v>140</v>
      </c>
      <c r="L82" s="103"/>
    </row>
    <row r="83" spans="2:65" s="109" customFormat="1" ht="16.5" customHeight="1">
      <c r="B83" s="110"/>
      <c r="E83" s="368" t="s">
        <v>768</v>
      </c>
      <c r="F83" s="362"/>
      <c r="G83" s="362"/>
      <c r="H83" s="362"/>
      <c r="L83" s="110"/>
    </row>
    <row r="84" spans="2:65" s="109" customFormat="1" ht="14.45" customHeight="1">
      <c r="B84" s="110"/>
      <c r="C84" s="160" t="s">
        <v>142</v>
      </c>
      <c r="L84" s="110"/>
    </row>
    <row r="85" spans="2:65" s="109" customFormat="1" ht="17.25" customHeight="1">
      <c r="B85" s="110"/>
      <c r="E85" s="348" t="str">
        <f>E11</f>
        <v>2.1 - SO 2.1 Stoka AC</v>
      </c>
      <c r="F85" s="362"/>
      <c r="G85" s="362"/>
      <c r="H85" s="362"/>
      <c r="L85" s="110"/>
    </row>
    <row r="86" spans="2:65" s="109" customFormat="1" ht="6.95" customHeight="1">
      <c r="B86" s="110"/>
      <c r="L86" s="110"/>
    </row>
    <row r="87" spans="2:65" s="109" customFormat="1" ht="18" customHeight="1">
      <c r="B87" s="110"/>
      <c r="C87" s="160" t="s">
        <v>24</v>
      </c>
      <c r="F87" s="162" t="str">
        <f>F14</f>
        <v>Kosmonosy</v>
      </c>
      <c r="I87" s="160" t="s">
        <v>26</v>
      </c>
      <c r="J87" s="163" t="str">
        <f>IF(J14="","",J14)</f>
        <v>18. 12. 2018</v>
      </c>
      <c r="L87" s="110"/>
    </row>
    <row r="88" spans="2:65" s="109" customFormat="1" ht="6.95" customHeight="1">
      <c r="B88" s="110"/>
      <c r="L88" s="110"/>
    </row>
    <row r="89" spans="2:65" s="109" customFormat="1" ht="15">
      <c r="B89" s="110"/>
      <c r="C89" s="160" t="s">
        <v>28</v>
      </c>
      <c r="F89" s="162" t="str">
        <f>E17</f>
        <v>Vodovody a kanalizace Mladá Boleslav, a.s.</v>
      </c>
      <c r="I89" s="160" t="s">
        <v>34</v>
      </c>
      <c r="J89" s="162" t="str">
        <f>E23</f>
        <v>Šindlar s.r.o., Na Brně 372/2a, Hradec Králové 6</v>
      </c>
      <c r="L89" s="110"/>
    </row>
    <row r="90" spans="2:65" s="109" customFormat="1" ht="14.45" customHeight="1">
      <c r="B90" s="110"/>
      <c r="C90" s="160" t="s">
        <v>32</v>
      </c>
      <c r="F90" s="162" t="str">
        <f>IF(E20="","",E20)</f>
        <v/>
      </c>
      <c r="L90" s="110"/>
    </row>
    <row r="91" spans="2:65" s="109" customFormat="1" ht="10.35" customHeight="1">
      <c r="B91" s="110"/>
      <c r="L91" s="110"/>
    </row>
    <row r="92" spans="2:65" s="171" customFormat="1" ht="29.25" customHeight="1">
      <c r="B92" s="164"/>
      <c r="C92" s="165" t="s">
        <v>160</v>
      </c>
      <c r="D92" s="166" t="s">
        <v>58</v>
      </c>
      <c r="E92" s="166" t="s">
        <v>54</v>
      </c>
      <c r="F92" s="166" t="s">
        <v>161</v>
      </c>
      <c r="G92" s="166" t="s">
        <v>162</v>
      </c>
      <c r="H92" s="166" t="s">
        <v>163</v>
      </c>
      <c r="I92" s="166" t="s">
        <v>164</v>
      </c>
      <c r="J92" s="166" t="s">
        <v>146</v>
      </c>
      <c r="K92" s="167" t="s">
        <v>165</v>
      </c>
      <c r="L92" s="164"/>
      <c r="M92" s="168" t="s">
        <v>166</v>
      </c>
      <c r="N92" s="169" t="s">
        <v>43</v>
      </c>
      <c r="O92" s="169" t="s">
        <v>167</v>
      </c>
      <c r="P92" s="169" t="s">
        <v>168</v>
      </c>
      <c r="Q92" s="169" t="s">
        <v>169</v>
      </c>
      <c r="R92" s="169" t="s">
        <v>170</v>
      </c>
      <c r="S92" s="169" t="s">
        <v>171</v>
      </c>
      <c r="T92" s="170" t="s">
        <v>172</v>
      </c>
    </row>
    <row r="93" spans="2:65" s="109" customFormat="1" ht="29.25" customHeight="1">
      <c r="B93" s="110"/>
      <c r="C93" s="172" t="s">
        <v>147</v>
      </c>
      <c r="J93" s="173">
        <f>BK93</f>
        <v>0</v>
      </c>
      <c r="L93" s="110"/>
      <c r="M93" s="174"/>
      <c r="N93" s="120"/>
      <c r="O93" s="120"/>
      <c r="P93" s="175">
        <f>P94+P283</f>
        <v>0</v>
      </c>
      <c r="Q93" s="120"/>
      <c r="R93" s="175">
        <f>R94+R283</f>
        <v>5.9459477400000003</v>
      </c>
      <c r="S93" s="120"/>
      <c r="T93" s="176">
        <f>T94+T283</f>
        <v>38.832880000000003</v>
      </c>
      <c r="AT93" s="99" t="s">
        <v>72</v>
      </c>
      <c r="AU93" s="99" t="s">
        <v>148</v>
      </c>
      <c r="BK93" s="177">
        <f>BK94+BK283</f>
        <v>0</v>
      </c>
    </row>
    <row r="94" spans="2:65" s="179" customFormat="1" ht="37.35" customHeight="1">
      <c r="B94" s="178"/>
      <c r="D94" s="180" t="s">
        <v>72</v>
      </c>
      <c r="E94" s="181" t="s">
        <v>173</v>
      </c>
      <c r="F94" s="181" t="s">
        <v>174</v>
      </c>
      <c r="J94" s="182">
        <f>BK94</f>
        <v>0</v>
      </c>
      <c r="L94" s="178"/>
      <c r="M94" s="183"/>
      <c r="N94" s="184"/>
      <c r="O94" s="184"/>
      <c r="P94" s="185">
        <f>P95+P172+P178+P184+P204+P215+P270+P274+P281</f>
        <v>0</v>
      </c>
      <c r="Q94" s="184"/>
      <c r="R94" s="185">
        <f>R95+R172+R178+R184+R204+R215+R270+R274+R281</f>
        <v>5.9459477400000003</v>
      </c>
      <c r="S94" s="184"/>
      <c r="T94" s="186">
        <f>T95+T172+T178+T184+T204+T215+T270+T274+T281</f>
        <v>38.832880000000003</v>
      </c>
      <c r="AR94" s="180" t="s">
        <v>77</v>
      </c>
      <c r="AT94" s="187" t="s">
        <v>72</v>
      </c>
      <c r="AU94" s="187" t="s">
        <v>73</v>
      </c>
      <c r="AY94" s="180" t="s">
        <v>175</v>
      </c>
      <c r="BK94" s="188">
        <f>BK95+BK172+BK178+BK184+BK204+BK215+BK270+BK274+BK281</f>
        <v>0</v>
      </c>
    </row>
    <row r="95" spans="2:65" s="179" customFormat="1" ht="19.899999999999999" customHeight="1">
      <c r="B95" s="178"/>
      <c r="D95" s="180" t="s">
        <v>72</v>
      </c>
      <c r="E95" s="189" t="s">
        <v>77</v>
      </c>
      <c r="F95" s="189" t="s">
        <v>176</v>
      </c>
      <c r="J95" s="190">
        <f>BK95</f>
        <v>0</v>
      </c>
      <c r="L95" s="178"/>
      <c r="M95" s="183"/>
      <c r="N95" s="184"/>
      <c r="O95" s="184"/>
      <c r="P95" s="185">
        <f>SUM(P96:P171)</f>
        <v>0</v>
      </c>
      <c r="Q95" s="184"/>
      <c r="R95" s="185">
        <f>SUM(R96:R171)</f>
        <v>0.31194480000000002</v>
      </c>
      <c r="S95" s="184"/>
      <c r="T95" s="186">
        <f>SUM(T96:T171)</f>
        <v>34.171279999999996</v>
      </c>
      <c r="AR95" s="180" t="s">
        <v>77</v>
      </c>
      <c r="AT95" s="187" t="s">
        <v>72</v>
      </c>
      <c r="AU95" s="187" t="s">
        <v>77</v>
      </c>
      <c r="AY95" s="180" t="s">
        <v>175</v>
      </c>
      <c r="BK95" s="188">
        <f>SUM(BK96:BK171)</f>
        <v>0</v>
      </c>
    </row>
    <row r="96" spans="2:65" s="109" customFormat="1" ht="51" customHeight="1">
      <c r="B96" s="110"/>
      <c r="C96" s="191" t="s">
        <v>77</v>
      </c>
      <c r="D96" s="191" t="s">
        <v>177</v>
      </c>
      <c r="E96" s="192" t="s">
        <v>178</v>
      </c>
      <c r="F96" s="193" t="s">
        <v>179</v>
      </c>
      <c r="G96" s="194" t="s">
        <v>180</v>
      </c>
      <c r="H96" s="195">
        <v>41.47</v>
      </c>
      <c r="I96" s="9"/>
      <c r="J96" s="196">
        <f>ROUND(I96*H96,2)</f>
        <v>0</v>
      </c>
      <c r="K96" s="193" t="s">
        <v>181</v>
      </c>
      <c r="L96" s="110"/>
      <c r="M96" s="197" t="s">
        <v>5</v>
      </c>
      <c r="N96" s="198" t="s">
        <v>44</v>
      </c>
      <c r="O96" s="111"/>
      <c r="P96" s="199">
        <f>O96*H96</f>
        <v>0</v>
      </c>
      <c r="Q96" s="199">
        <v>0</v>
      </c>
      <c r="R96" s="199">
        <f>Q96*H96</f>
        <v>0</v>
      </c>
      <c r="S96" s="199">
        <v>0.44</v>
      </c>
      <c r="T96" s="200">
        <f>S96*H96</f>
        <v>18.2468</v>
      </c>
      <c r="AR96" s="99" t="s">
        <v>113</v>
      </c>
      <c r="AT96" s="99" t="s">
        <v>177</v>
      </c>
      <c r="AU96" s="99" t="s">
        <v>81</v>
      </c>
      <c r="AY96" s="99" t="s">
        <v>175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99" t="s">
        <v>77</v>
      </c>
      <c r="BK96" s="201">
        <f>ROUND(I96*H96,2)</f>
        <v>0</v>
      </c>
      <c r="BL96" s="99" t="s">
        <v>113</v>
      </c>
      <c r="BM96" s="99" t="s">
        <v>770</v>
      </c>
    </row>
    <row r="97" spans="2:65" s="109" customFormat="1" ht="27">
      <c r="B97" s="110"/>
      <c r="D97" s="202" t="s">
        <v>183</v>
      </c>
      <c r="F97" s="203" t="s">
        <v>184</v>
      </c>
      <c r="I97" s="7"/>
      <c r="L97" s="110"/>
      <c r="M97" s="204"/>
      <c r="N97" s="111"/>
      <c r="O97" s="111"/>
      <c r="P97" s="111"/>
      <c r="Q97" s="111"/>
      <c r="R97" s="111"/>
      <c r="S97" s="111"/>
      <c r="T97" s="205"/>
      <c r="AT97" s="99" t="s">
        <v>183</v>
      </c>
      <c r="AU97" s="99" t="s">
        <v>81</v>
      </c>
    </row>
    <row r="98" spans="2:65" s="207" customFormat="1">
      <c r="B98" s="206"/>
      <c r="D98" s="202" t="s">
        <v>185</v>
      </c>
      <c r="E98" s="208" t="s">
        <v>5</v>
      </c>
      <c r="F98" s="209" t="s">
        <v>193</v>
      </c>
      <c r="H98" s="208" t="s">
        <v>5</v>
      </c>
      <c r="I98" s="10"/>
      <c r="L98" s="206"/>
      <c r="M98" s="210"/>
      <c r="N98" s="211"/>
      <c r="O98" s="211"/>
      <c r="P98" s="211"/>
      <c r="Q98" s="211"/>
      <c r="R98" s="211"/>
      <c r="S98" s="211"/>
      <c r="T98" s="212"/>
      <c r="AT98" s="208" t="s">
        <v>185</v>
      </c>
      <c r="AU98" s="208" t="s">
        <v>81</v>
      </c>
      <c r="AV98" s="207" t="s">
        <v>77</v>
      </c>
      <c r="AW98" s="207" t="s">
        <v>36</v>
      </c>
      <c r="AX98" s="207" t="s">
        <v>73</v>
      </c>
      <c r="AY98" s="208" t="s">
        <v>175</v>
      </c>
    </row>
    <row r="99" spans="2:65" s="207" customFormat="1">
      <c r="B99" s="206"/>
      <c r="D99" s="202" t="s">
        <v>185</v>
      </c>
      <c r="E99" s="208" t="s">
        <v>5</v>
      </c>
      <c r="F99" s="209" t="s">
        <v>187</v>
      </c>
      <c r="H99" s="208" t="s">
        <v>5</v>
      </c>
      <c r="I99" s="10"/>
      <c r="L99" s="206"/>
      <c r="M99" s="210"/>
      <c r="N99" s="211"/>
      <c r="O99" s="211"/>
      <c r="P99" s="211"/>
      <c r="Q99" s="211"/>
      <c r="R99" s="211"/>
      <c r="S99" s="211"/>
      <c r="T99" s="212"/>
      <c r="AT99" s="208" t="s">
        <v>185</v>
      </c>
      <c r="AU99" s="208" t="s">
        <v>81</v>
      </c>
      <c r="AV99" s="207" t="s">
        <v>77</v>
      </c>
      <c r="AW99" s="207" t="s">
        <v>36</v>
      </c>
      <c r="AX99" s="207" t="s">
        <v>73</v>
      </c>
      <c r="AY99" s="208" t="s">
        <v>175</v>
      </c>
    </row>
    <row r="100" spans="2:65" s="214" customFormat="1">
      <c r="B100" s="213"/>
      <c r="D100" s="202" t="s">
        <v>185</v>
      </c>
      <c r="E100" s="215" t="s">
        <v>5</v>
      </c>
      <c r="F100" s="216" t="s">
        <v>771</v>
      </c>
      <c r="H100" s="217">
        <v>41.47</v>
      </c>
      <c r="I100" s="11"/>
      <c r="L100" s="213"/>
      <c r="M100" s="218"/>
      <c r="N100" s="219"/>
      <c r="O100" s="219"/>
      <c r="P100" s="219"/>
      <c r="Q100" s="219"/>
      <c r="R100" s="219"/>
      <c r="S100" s="219"/>
      <c r="T100" s="220"/>
      <c r="AT100" s="215" t="s">
        <v>185</v>
      </c>
      <c r="AU100" s="215" t="s">
        <v>81</v>
      </c>
      <c r="AV100" s="214" t="s">
        <v>81</v>
      </c>
      <c r="AW100" s="214" t="s">
        <v>36</v>
      </c>
      <c r="AX100" s="214" t="s">
        <v>77</v>
      </c>
      <c r="AY100" s="215" t="s">
        <v>175</v>
      </c>
    </row>
    <row r="101" spans="2:65" s="109" customFormat="1" ht="38.25" customHeight="1">
      <c r="B101" s="110"/>
      <c r="C101" s="191" t="s">
        <v>81</v>
      </c>
      <c r="D101" s="191" t="s">
        <v>177</v>
      </c>
      <c r="E101" s="192" t="s">
        <v>189</v>
      </c>
      <c r="F101" s="193" t="s">
        <v>190</v>
      </c>
      <c r="G101" s="194" t="s">
        <v>180</v>
      </c>
      <c r="H101" s="195">
        <v>41.47</v>
      </c>
      <c r="I101" s="9"/>
      <c r="J101" s="196">
        <f>ROUND(I101*H101,2)</f>
        <v>0</v>
      </c>
      <c r="K101" s="193" t="s">
        <v>5</v>
      </c>
      <c r="L101" s="110"/>
      <c r="M101" s="197" t="s">
        <v>5</v>
      </c>
      <c r="N101" s="198" t="s">
        <v>44</v>
      </c>
      <c r="O101" s="111"/>
      <c r="P101" s="199">
        <f>O101*H101</f>
        <v>0</v>
      </c>
      <c r="Q101" s="199">
        <v>2.9999999999999997E-4</v>
      </c>
      <c r="R101" s="199">
        <f>Q101*H101</f>
        <v>1.2440999999999999E-2</v>
      </c>
      <c r="S101" s="199">
        <v>0.38400000000000001</v>
      </c>
      <c r="T101" s="200">
        <f>S101*H101</f>
        <v>15.924479999999999</v>
      </c>
      <c r="AR101" s="99" t="s">
        <v>113</v>
      </c>
      <c r="AT101" s="99" t="s">
        <v>177</v>
      </c>
      <c r="AU101" s="99" t="s">
        <v>81</v>
      </c>
      <c r="AY101" s="99" t="s">
        <v>175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99" t="s">
        <v>77</v>
      </c>
      <c r="BK101" s="201">
        <f>ROUND(I101*H101,2)</f>
        <v>0</v>
      </c>
      <c r="BL101" s="99" t="s">
        <v>113</v>
      </c>
      <c r="BM101" s="99" t="s">
        <v>772</v>
      </c>
    </row>
    <row r="102" spans="2:65" s="109" customFormat="1" ht="27">
      <c r="B102" s="110"/>
      <c r="D102" s="202" t="s">
        <v>183</v>
      </c>
      <c r="F102" s="203" t="s">
        <v>192</v>
      </c>
      <c r="I102" s="7"/>
      <c r="L102" s="110"/>
      <c r="M102" s="204"/>
      <c r="N102" s="111"/>
      <c r="O102" s="111"/>
      <c r="P102" s="111"/>
      <c r="Q102" s="111"/>
      <c r="R102" s="111"/>
      <c r="S102" s="111"/>
      <c r="T102" s="205"/>
      <c r="AT102" s="99" t="s">
        <v>183</v>
      </c>
      <c r="AU102" s="99" t="s">
        <v>81</v>
      </c>
    </row>
    <row r="103" spans="2:65" s="207" customFormat="1">
      <c r="B103" s="206"/>
      <c r="D103" s="202" t="s">
        <v>185</v>
      </c>
      <c r="E103" s="208" t="s">
        <v>5</v>
      </c>
      <c r="F103" s="209" t="s">
        <v>193</v>
      </c>
      <c r="H103" s="208" t="s">
        <v>5</v>
      </c>
      <c r="I103" s="10"/>
      <c r="L103" s="206"/>
      <c r="M103" s="210"/>
      <c r="N103" s="211"/>
      <c r="O103" s="211"/>
      <c r="P103" s="211"/>
      <c r="Q103" s="211"/>
      <c r="R103" s="211"/>
      <c r="S103" s="211"/>
      <c r="T103" s="212"/>
      <c r="AT103" s="208" t="s">
        <v>185</v>
      </c>
      <c r="AU103" s="208" t="s">
        <v>81</v>
      </c>
      <c r="AV103" s="207" t="s">
        <v>77</v>
      </c>
      <c r="AW103" s="207" t="s">
        <v>36</v>
      </c>
      <c r="AX103" s="207" t="s">
        <v>73</v>
      </c>
      <c r="AY103" s="208" t="s">
        <v>175</v>
      </c>
    </row>
    <row r="104" spans="2:65" s="207" customFormat="1">
      <c r="B104" s="206"/>
      <c r="D104" s="202" t="s">
        <v>185</v>
      </c>
      <c r="E104" s="208" t="s">
        <v>5</v>
      </c>
      <c r="F104" s="209" t="s">
        <v>187</v>
      </c>
      <c r="H104" s="208" t="s">
        <v>5</v>
      </c>
      <c r="I104" s="10"/>
      <c r="L104" s="206"/>
      <c r="M104" s="210"/>
      <c r="N104" s="211"/>
      <c r="O104" s="211"/>
      <c r="P104" s="211"/>
      <c r="Q104" s="211"/>
      <c r="R104" s="211"/>
      <c r="S104" s="211"/>
      <c r="T104" s="212"/>
      <c r="AT104" s="208" t="s">
        <v>185</v>
      </c>
      <c r="AU104" s="208" t="s">
        <v>81</v>
      </c>
      <c r="AV104" s="207" t="s">
        <v>77</v>
      </c>
      <c r="AW104" s="207" t="s">
        <v>36</v>
      </c>
      <c r="AX104" s="207" t="s">
        <v>73</v>
      </c>
      <c r="AY104" s="208" t="s">
        <v>175</v>
      </c>
    </row>
    <row r="105" spans="2:65" s="214" customFormat="1">
      <c r="B105" s="213"/>
      <c r="D105" s="202" t="s">
        <v>185</v>
      </c>
      <c r="E105" s="215" t="s">
        <v>5</v>
      </c>
      <c r="F105" s="216" t="s">
        <v>773</v>
      </c>
      <c r="H105" s="217">
        <v>41.47</v>
      </c>
      <c r="I105" s="11"/>
      <c r="L105" s="213"/>
      <c r="M105" s="218"/>
      <c r="N105" s="219"/>
      <c r="O105" s="219"/>
      <c r="P105" s="219"/>
      <c r="Q105" s="219"/>
      <c r="R105" s="219"/>
      <c r="S105" s="219"/>
      <c r="T105" s="220"/>
      <c r="AT105" s="215" t="s">
        <v>185</v>
      </c>
      <c r="AU105" s="215" t="s">
        <v>81</v>
      </c>
      <c r="AV105" s="214" t="s">
        <v>81</v>
      </c>
      <c r="AW105" s="214" t="s">
        <v>36</v>
      </c>
      <c r="AX105" s="214" t="s">
        <v>77</v>
      </c>
      <c r="AY105" s="215" t="s">
        <v>175</v>
      </c>
    </row>
    <row r="106" spans="2:65" s="109" customFormat="1" ht="25.5" customHeight="1">
      <c r="B106" s="110"/>
      <c r="C106" s="191" t="s">
        <v>98</v>
      </c>
      <c r="D106" s="191" t="s">
        <v>177</v>
      </c>
      <c r="E106" s="192" t="s">
        <v>203</v>
      </c>
      <c r="F106" s="193" t="s">
        <v>204</v>
      </c>
      <c r="G106" s="194" t="s">
        <v>205</v>
      </c>
      <c r="H106" s="195">
        <v>40</v>
      </c>
      <c r="I106" s="9"/>
      <c r="J106" s="196">
        <f>ROUND(I106*H106,2)</f>
        <v>0</v>
      </c>
      <c r="K106" s="193" t="s">
        <v>181</v>
      </c>
      <c r="L106" s="110"/>
      <c r="M106" s="197" t="s">
        <v>5</v>
      </c>
      <c r="N106" s="198" t="s">
        <v>44</v>
      </c>
      <c r="O106" s="111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99" t="s">
        <v>113</v>
      </c>
      <c r="AT106" s="99" t="s">
        <v>177</v>
      </c>
      <c r="AU106" s="99" t="s">
        <v>81</v>
      </c>
      <c r="AY106" s="99" t="s">
        <v>175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99" t="s">
        <v>77</v>
      </c>
      <c r="BK106" s="201">
        <f>ROUND(I106*H106,2)</f>
        <v>0</v>
      </c>
      <c r="BL106" s="99" t="s">
        <v>113</v>
      </c>
      <c r="BM106" s="99" t="s">
        <v>774</v>
      </c>
    </row>
    <row r="107" spans="2:65" s="109" customFormat="1" ht="27">
      <c r="B107" s="110"/>
      <c r="D107" s="202" t="s">
        <v>183</v>
      </c>
      <c r="F107" s="203" t="s">
        <v>207</v>
      </c>
      <c r="I107" s="7"/>
      <c r="L107" s="110"/>
      <c r="M107" s="204"/>
      <c r="N107" s="111"/>
      <c r="O107" s="111"/>
      <c r="P107" s="111"/>
      <c r="Q107" s="111"/>
      <c r="R107" s="111"/>
      <c r="S107" s="111"/>
      <c r="T107" s="205"/>
      <c r="AT107" s="99" t="s">
        <v>183</v>
      </c>
      <c r="AU107" s="99" t="s">
        <v>81</v>
      </c>
    </row>
    <row r="108" spans="2:65" s="214" customFormat="1">
      <c r="B108" s="213"/>
      <c r="D108" s="202" t="s">
        <v>185</v>
      </c>
      <c r="E108" s="215" t="s">
        <v>5</v>
      </c>
      <c r="F108" s="216" t="s">
        <v>208</v>
      </c>
      <c r="H108" s="217">
        <v>40</v>
      </c>
      <c r="I108" s="11"/>
      <c r="L108" s="213"/>
      <c r="M108" s="218"/>
      <c r="N108" s="219"/>
      <c r="O108" s="219"/>
      <c r="P108" s="219"/>
      <c r="Q108" s="219"/>
      <c r="R108" s="219"/>
      <c r="S108" s="219"/>
      <c r="T108" s="220"/>
      <c r="AT108" s="215" t="s">
        <v>185</v>
      </c>
      <c r="AU108" s="215" t="s">
        <v>81</v>
      </c>
      <c r="AV108" s="214" t="s">
        <v>81</v>
      </c>
      <c r="AW108" s="214" t="s">
        <v>36</v>
      </c>
      <c r="AX108" s="214" t="s">
        <v>77</v>
      </c>
      <c r="AY108" s="215" t="s">
        <v>175</v>
      </c>
    </row>
    <row r="109" spans="2:65" s="109" customFormat="1" ht="63.75" customHeight="1">
      <c r="B109" s="110"/>
      <c r="C109" s="191" t="s">
        <v>125</v>
      </c>
      <c r="D109" s="191" t="s">
        <v>177</v>
      </c>
      <c r="E109" s="192" t="s">
        <v>209</v>
      </c>
      <c r="F109" s="193" t="s">
        <v>210</v>
      </c>
      <c r="G109" s="194" t="s">
        <v>199</v>
      </c>
      <c r="H109" s="195">
        <v>1.1000000000000001</v>
      </c>
      <c r="I109" s="9"/>
      <c r="J109" s="196">
        <f>ROUND(I109*H109,2)</f>
        <v>0</v>
      </c>
      <c r="K109" s="193" t="s">
        <v>181</v>
      </c>
      <c r="L109" s="110"/>
      <c r="M109" s="197" t="s">
        <v>5</v>
      </c>
      <c r="N109" s="198" t="s">
        <v>44</v>
      </c>
      <c r="O109" s="111"/>
      <c r="P109" s="199">
        <f>O109*H109</f>
        <v>0</v>
      </c>
      <c r="Q109" s="199">
        <v>8.6800000000000002E-3</v>
      </c>
      <c r="R109" s="199">
        <f>Q109*H109</f>
        <v>9.5480000000000009E-3</v>
      </c>
      <c r="S109" s="199">
        <v>0</v>
      </c>
      <c r="T109" s="200">
        <f>S109*H109</f>
        <v>0</v>
      </c>
      <c r="AR109" s="99" t="s">
        <v>113</v>
      </c>
      <c r="AT109" s="99" t="s">
        <v>177</v>
      </c>
      <c r="AU109" s="99" t="s">
        <v>81</v>
      </c>
      <c r="AY109" s="99" t="s">
        <v>175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99" t="s">
        <v>77</v>
      </c>
      <c r="BK109" s="201">
        <f>ROUND(I109*H109,2)</f>
        <v>0</v>
      </c>
      <c r="BL109" s="99" t="s">
        <v>113</v>
      </c>
      <c r="BM109" s="99" t="s">
        <v>775</v>
      </c>
    </row>
    <row r="110" spans="2:65" s="207" customFormat="1">
      <c r="B110" s="206"/>
      <c r="D110" s="202" t="s">
        <v>185</v>
      </c>
      <c r="E110" s="208" t="s">
        <v>5</v>
      </c>
      <c r="F110" s="209" t="s">
        <v>776</v>
      </c>
      <c r="H110" s="208" t="s">
        <v>5</v>
      </c>
      <c r="I110" s="10"/>
      <c r="L110" s="206"/>
      <c r="M110" s="210"/>
      <c r="N110" s="211"/>
      <c r="O110" s="211"/>
      <c r="P110" s="211"/>
      <c r="Q110" s="211"/>
      <c r="R110" s="211"/>
      <c r="S110" s="211"/>
      <c r="T110" s="212"/>
      <c r="AT110" s="208" t="s">
        <v>185</v>
      </c>
      <c r="AU110" s="208" t="s">
        <v>81</v>
      </c>
      <c r="AV110" s="207" t="s">
        <v>77</v>
      </c>
      <c r="AW110" s="207" t="s">
        <v>36</v>
      </c>
      <c r="AX110" s="207" t="s">
        <v>73</v>
      </c>
      <c r="AY110" s="208" t="s">
        <v>175</v>
      </c>
    </row>
    <row r="111" spans="2:65" s="214" customFormat="1">
      <c r="B111" s="213"/>
      <c r="D111" s="202" t="s">
        <v>185</v>
      </c>
      <c r="E111" s="215" t="s">
        <v>5</v>
      </c>
      <c r="F111" s="216" t="s">
        <v>777</v>
      </c>
      <c r="H111" s="217">
        <v>1.1000000000000001</v>
      </c>
      <c r="I111" s="11"/>
      <c r="L111" s="213"/>
      <c r="M111" s="218"/>
      <c r="N111" s="219"/>
      <c r="O111" s="219"/>
      <c r="P111" s="219"/>
      <c r="Q111" s="219"/>
      <c r="R111" s="219"/>
      <c r="S111" s="219"/>
      <c r="T111" s="220"/>
      <c r="AT111" s="215" t="s">
        <v>185</v>
      </c>
      <c r="AU111" s="215" t="s">
        <v>81</v>
      </c>
      <c r="AV111" s="214" t="s">
        <v>81</v>
      </c>
      <c r="AW111" s="214" t="s">
        <v>36</v>
      </c>
      <c r="AX111" s="214" t="s">
        <v>77</v>
      </c>
      <c r="AY111" s="215" t="s">
        <v>175</v>
      </c>
    </row>
    <row r="112" spans="2:65" s="109" customFormat="1" ht="63.75" customHeight="1">
      <c r="B112" s="110"/>
      <c r="C112" s="191" t="s">
        <v>214</v>
      </c>
      <c r="D112" s="191" t="s">
        <v>177</v>
      </c>
      <c r="E112" s="192" t="s">
        <v>215</v>
      </c>
      <c r="F112" s="193" t="s">
        <v>216</v>
      </c>
      <c r="G112" s="194" t="s">
        <v>199</v>
      </c>
      <c r="H112" s="195">
        <v>5.5</v>
      </c>
      <c r="I112" s="9"/>
      <c r="J112" s="196">
        <f>ROUND(I112*H112,2)</f>
        <v>0</v>
      </c>
      <c r="K112" s="193" t="s">
        <v>181</v>
      </c>
      <c r="L112" s="110"/>
      <c r="M112" s="197" t="s">
        <v>5</v>
      </c>
      <c r="N112" s="198" t="s">
        <v>44</v>
      </c>
      <c r="O112" s="111"/>
      <c r="P112" s="199">
        <f>O112*H112</f>
        <v>0</v>
      </c>
      <c r="Q112" s="199">
        <v>3.6900000000000002E-2</v>
      </c>
      <c r="R112" s="199">
        <f>Q112*H112</f>
        <v>0.20295000000000002</v>
      </c>
      <c r="S112" s="199">
        <v>0</v>
      </c>
      <c r="T112" s="200">
        <f>S112*H112</f>
        <v>0</v>
      </c>
      <c r="AR112" s="99" t="s">
        <v>113</v>
      </c>
      <c r="AT112" s="99" t="s">
        <v>177</v>
      </c>
      <c r="AU112" s="99" t="s">
        <v>81</v>
      </c>
      <c r="AY112" s="99" t="s">
        <v>175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99" t="s">
        <v>77</v>
      </c>
      <c r="BK112" s="201">
        <f>ROUND(I112*H112,2)</f>
        <v>0</v>
      </c>
      <c r="BL112" s="99" t="s">
        <v>113</v>
      </c>
      <c r="BM112" s="99" t="s">
        <v>778</v>
      </c>
    </row>
    <row r="113" spans="2:65" s="207" customFormat="1">
      <c r="B113" s="206"/>
      <c r="D113" s="202" t="s">
        <v>185</v>
      </c>
      <c r="E113" s="208" t="s">
        <v>5</v>
      </c>
      <c r="F113" s="209" t="s">
        <v>776</v>
      </c>
      <c r="H113" s="208" t="s">
        <v>5</v>
      </c>
      <c r="I113" s="10"/>
      <c r="L113" s="206"/>
      <c r="M113" s="210"/>
      <c r="N113" s="211"/>
      <c r="O113" s="211"/>
      <c r="P113" s="211"/>
      <c r="Q113" s="211"/>
      <c r="R113" s="211"/>
      <c r="S113" s="211"/>
      <c r="T113" s="212"/>
      <c r="AT113" s="208" t="s">
        <v>185</v>
      </c>
      <c r="AU113" s="208" t="s">
        <v>81</v>
      </c>
      <c r="AV113" s="207" t="s">
        <v>77</v>
      </c>
      <c r="AW113" s="207" t="s">
        <v>36</v>
      </c>
      <c r="AX113" s="207" t="s">
        <v>73</v>
      </c>
      <c r="AY113" s="208" t="s">
        <v>175</v>
      </c>
    </row>
    <row r="114" spans="2:65" s="214" customFormat="1">
      <c r="B114" s="213"/>
      <c r="D114" s="202" t="s">
        <v>185</v>
      </c>
      <c r="E114" s="215" t="s">
        <v>5</v>
      </c>
      <c r="F114" s="216" t="s">
        <v>779</v>
      </c>
      <c r="H114" s="217">
        <v>5.5</v>
      </c>
      <c r="I114" s="11"/>
      <c r="L114" s="213"/>
      <c r="M114" s="218"/>
      <c r="N114" s="219"/>
      <c r="O114" s="219"/>
      <c r="P114" s="219"/>
      <c r="Q114" s="219"/>
      <c r="R114" s="219"/>
      <c r="S114" s="219"/>
      <c r="T114" s="220"/>
      <c r="AT114" s="215" t="s">
        <v>185</v>
      </c>
      <c r="AU114" s="215" t="s">
        <v>81</v>
      </c>
      <c r="AV114" s="214" t="s">
        <v>81</v>
      </c>
      <c r="AW114" s="214" t="s">
        <v>36</v>
      </c>
      <c r="AX114" s="214" t="s">
        <v>77</v>
      </c>
      <c r="AY114" s="215" t="s">
        <v>175</v>
      </c>
    </row>
    <row r="115" spans="2:65" s="109" customFormat="1" ht="25.5" customHeight="1">
      <c r="B115" s="110"/>
      <c r="C115" s="191" t="s">
        <v>219</v>
      </c>
      <c r="D115" s="191" t="s">
        <v>177</v>
      </c>
      <c r="E115" s="192" t="s">
        <v>220</v>
      </c>
      <c r="F115" s="193" t="s">
        <v>221</v>
      </c>
      <c r="G115" s="194" t="s">
        <v>222</v>
      </c>
      <c r="H115" s="195">
        <v>13.134</v>
      </c>
      <c r="I115" s="9"/>
      <c r="J115" s="196">
        <f>ROUND(I115*H115,2)</f>
        <v>0</v>
      </c>
      <c r="K115" s="193" t="s">
        <v>181</v>
      </c>
      <c r="L115" s="110"/>
      <c r="M115" s="197" t="s">
        <v>5</v>
      </c>
      <c r="N115" s="198" t="s">
        <v>44</v>
      </c>
      <c r="O115" s="111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99" t="s">
        <v>113</v>
      </c>
      <c r="AT115" s="99" t="s">
        <v>177</v>
      </c>
      <c r="AU115" s="99" t="s">
        <v>81</v>
      </c>
      <c r="AY115" s="99" t="s">
        <v>175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99" t="s">
        <v>77</v>
      </c>
      <c r="BK115" s="201">
        <f>ROUND(I115*H115,2)</f>
        <v>0</v>
      </c>
      <c r="BL115" s="99" t="s">
        <v>113</v>
      </c>
      <c r="BM115" s="99" t="s">
        <v>780</v>
      </c>
    </row>
    <row r="116" spans="2:65" s="214" customFormat="1">
      <c r="B116" s="213"/>
      <c r="D116" s="202" t="s">
        <v>185</v>
      </c>
      <c r="E116" s="215" t="s">
        <v>5</v>
      </c>
      <c r="F116" s="216" t="s">
        <v>781</v>
      </c>
      <c r="H116" s="217">
        <v>13.134</v>
      </c>
      <c r="I116" s="11"/>
      <c r="L116" s="213"/>
      <c r="M116" s="218"/>
      <c r="N116" s="219"/>
      <c r="O116" s="219"/>
      <c r="P116" s="219"/>
      <c r="Q116" s="219"/>
      <c r="R116" s="219"/>
      <c r="S116" s="219"/>
      <c r="T116" s="220"/>
      <c r="AT116" s="215" t="s">
        <v>185</v>
      </c>
      <c r="AU116" s="215" t="s">
        <v>81</v>
      </c>
      <c r="AV116" s="214" t="s">
        <v>81</v>
      </c>
      <c r="AW116" s="214" t="s">
        <v>36</v>
      </c>
      <c r="AX116" s="214" t="s">
        <v>77</v>
      </c>
      <c r="AY116" s="215" t="s">
        <v>175</v>
      </c>
    </row>
    <row r="117" spans="2:65" s="109" customFormat="1" ht="38.25" customHeight="1">
      <c r="B117" s="110"/>
      <c r="C117" s="191" t="s">
        <v>225</v>
      </c>
      <c r="D117" s="191" t="s">
        <v>177</v>
      </c>
      <c r="E117" s="192" t="s">
        <v>226</v>
      </c>
      <c r="F117" s="193" t="s">
        <v>227</v>
      </c>
      <c r="G117" s="194" t="s">
        <v>222</v>
      </c>
      <c r="H117" s="195">
        <v>24.882000000000001</v>
      </c>
      <c r="I117" s="9"/>
      <c r="J117" s="196">
        <f>ROUND(I117*H117,2)</f>
        <v>0</v>
      </c>
      <c r="K117" s="193" t="s">
        <v>181</v>
      </c>
      <c r="L117" s="110"/>
      <c r="M117" s="197" t="s">
        <v>5</v>
      </c>
      <c r="N117" s="198" t="s">
        <v>44</v>
      </c>
      <c r="O117" s="111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99" t="s">
        <v>113</v>
      </c>
      <c r="AT117" s="99" t="s">
        <v>177</v>
      </c>
      <c r="AU117" s="99" t="s">
        <v>81</v>
      </c>
      <c r="AY117" s="99" t="s">
        <v>175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99" t="s">
        <v>77</v>
      </c>
      <c r="BK117" s="201">
        <f>ROUND(I117*H117,2)</f>
        <v>0</v>
      </c>
      <c r="BL117" s="99" t="s">
        <v>113</v>
      </c>
      <c r="BM117" s="99" t="s">
        <v>782</v>
      </c>
    </row>
    <row r="118" spans="2:65" s="207" customFormat="1">
      <c r="B118" s="206"/>
      <c r="D118" s="202" t="s">
        <v>185</v>
      </c>
      <c r="E118" s="208" t="s">
        <v>5</v>
      </c>
      <c r="F118" s="209" t="s">
        <v>533</v>
      </c>
      <c r="H118" s="208" t="s">
        <v>5</v>
      </c>
      <c r="I118" s="10"/>
      <c r="L118" s="206"/>
      <c r="M118" s="210"/>
      <c r="N118" s="211"/>
      <c r="O118" s="211"/>
      <c r="P118" s="211"/>
      <c r="Q118" s="211"/>
      <c r="R118" s="211"/>
      <c r="S118" s="211"/>
      <c r="T118" s="212"/>
      <c r="AT118" s="208" t="s">
        <v>185</v>
      </c>
      <c r="AU118" s="208" t="s">
        <v>81</v>
      </c>
      <c r="AV118" s="207" t="s">
        <v>77</v>
      </c>
      <c r="AW118" s="207" t="s">
        <v>36</v>
      </c>
      <c r="AX118" s="207" t="s">
        <v>73</v>
      </c>
      <c r="AY118" s="208" t="s">
        <v>175</v>
      </c>
    </row>
    <row r="119" spans="2:65" s="214" customFormat="1">
      <c r="B119" s="213"/>
      <c r="D119" s="202" t="s">
        <v>185</v>
      </c>
      <c r="E119" s="215" t="s">
        <v>5</v>
      </c>
      <c r="F119" s="216" t="s">
        <v>783</v>
      </c>
      <c r="H119" s="217">
        <v>24.882000000000001</v>
      </c>
      <c r="I119" s="11"/>
      <c r="L119" s="213"/>
      <c r="M119" s="218"/>
      <c r="N119" s="219"/>
      <c r="O119" s="219"/>
      <c r="P119" s="219"/>
      <c r="Q119" s="219"/>
      <c r="R119" s="219"/>
      <c r="S119" s="219"/>
      <c r="T119" s="220"/>
      <c r="AT119" s="215" t="s">
        <v>185</v>
      </c>
      <c r="AU119" s="215" t="s">
        <v>81</v>
      </c>
      <c r="AV119" s="214" t="s">
        <v>81</v>
      </c>
      <c r="AW119" s="214" t="s">
        <v>36</v>
      </c>
      <c r="AX119" s="214" t="s">
        <v>77</v>
      </c>
      <c r="AY119" s="215" t="s">
        <v>175</v>
      </c>
    </row>
    <row r="120" spans="2:65" s="109" customFormat="1" ht="38.25" customHeight="1">
      <c r="B120" s="110"/>
      <c r="C120" s="191" t="s">
        <v>232</v>
      </c>
      <c r="D120" s="191" t="s">
        <v>177</v>
      </c>
      <c r="E120" s="192" t="s">
        <v>233</v>
      </c>
      <c r="F120" s="193" t="s">
        <v>234</v>
      </c>
      <c r="G120" s="194" t="s">
        <v>222</v>
      </c>
      <c r="H120" s="195">
        <v>41.704999999999998</v>
      </c>
      <c r="I120" s="9"/>
      <c r="J120" s="196">
        <f>ROUND(I120*H120,2)</f>
        <v>0</v>
      </c>
      <c r="K120" s="193" t="s">
        <v>181</v>
      </c>
      <c r="L120" s="110"/>
      <c r="M120" s="197" t="s">
        <v>5</v>
      </c>
      <c r="N120" s="198" t="s">
        <v>44</v>
      </c>
      <c r="O120" s="111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99" t="s">
        <v>113</v>
      </c>
      <c r="AT120" s="99" t="s">
        <v>177</v>
      </c>
      <c r="AU120" s="99" t="s">
        <v>81</v>
      </c>
      <c r="AY120" s="99" t="s">
        <v>175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99" t="s">
        <v>77</v>
      </c>
      <c r="BK120" s="201">
        <f>ROUND(I120*H120,2)</f>
        <v>0</v>
      </c>
      <c r="BL120" s="99" t="s">
        <v>113</v>
      </c>
      <c r="BM120" s="99" t="s">
        <v>784</v>
      </c>
    </row>
    <row r="121" spans="2:65" s="207" customFormat="1">
      <c r="B121" s="206"/>
      <c r="D121" s="202" t="s">
        <v>185</v>
      </c>
      <c r="E121" s="208" t="s">
        <v>5</v>
      </c>
      <c r="F121" s="209" t="s">
        <v>533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07" customFormat="1">
      <c r="B122" s="206"/>
      <c r="D122" s="202" t="s">
        <v>185</v>
      </c>
      <c r="E122" s="208" t="s">
        <v>5</v>
      </c>
      <c r="F122" s="209" t="s">
        <v>230</v>
      </c>
      <c r="H122" s="208" t="s">
        <v>5</v>
      </c>
      <c r="I122" s="10"/>
      <c r="L122" s="206"/>
      <c r="M122" s="210"/>
      <c r="N122" s="211"/>
      <c r="O122" s="211"/>
      <c r="P122" s="211"/>
      <c r="Q122" s="211"/>
      <c r="R122" s="211"/>
      <c r="S122" s="211"/>
      <c r="T122" s="212"/>
      <c r="AT122" s="208" t="s">
        <v>185</v>
      </c>
      <c r="AU122" s="208" t="s">
        <v>81</v>
      </c>
      <c r="AV122" s="207" t="s">
        <v>77</v>
      </c>
      <c r="AW122" s="207" t="s">
        <v>36</v>
      </c>
      <c r="AX122" s="207" t="s">
        <v>73</v>
      </c>
      <c r="AY122" s="208" t="s">
        <v>175</v>
      </c>
    </row>
    <row r="123" spans="2:65" s="214" customFormat="1">
      <c r="B123" s="213"/>
      <c r="D123" s="202" t="s">
        <v>185</v>
      </c>
      <c r="E123" s="215" t="s">
        <v>5</v>
      </c>
      <c r="F123" s="216" t="s">
        <v>785</v>
      </c>
      <c r="H123" s="217">
        <v>61.12</v>
      </c>
      <c r="I123" s="11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185</v>
      </c>
      <c r="AU123" s="215" t="s">
        <v>81</v>
      </c>
      <c r="AV123" s="214" t="s">
        <v>81</v>
      </c>
      <c r="AW123" s="214" t="s">
        <v>36</v>
      </c>
      <c r="AX123" s="214" t="s">
        <v>73</v>
      </c>
      <c r="AY123" s="215" t="s">
        <v>175</v>
      </c>
    </row>
    <row r="124" spans="2:65" s="214" customFormat="1">
      <c r="B124" s="213"/>
      <c r="D124" s="202" t="s">
        <v>185</v>
      </c>
      <c r="E124" s="215" t="s">
        <v>5</v>
      </c>
      <c r="F124" s="216" t="s">
        <v>786</v>
      </c>
      <c r="H124" s="217">
        <v>-24.882000000000001</v>
      </c>
      <c r="I124" s="11"/>
      <c r="L124" s="213"/>
      <c r="M124" s="218"/>
      <c r="N124" s="219"/>
      <c r="O124" s="219"/>
      <c r="P124" s="219"/>
      <c r="Q124" s="219"/>
      <c r="R124" s="219"/>
      <c r="S124" s="219"/>
      <c r="T124" s="220"/>
      <c r="AT124" s="215" t="s">
        <v>185</v>
      </c>
      <c r="AU124" s="215" t="s">
        <v>81</v>
      </c>
      <c r="AV124" s="214" t="s">
        <v>81</v>
      </c>
      <c r="AW124" s="214" t="s">
        <v>36</v>
      </c>
      <c r="AX124" s="214" t="s">
        <v>73</v>
      </c>
      <c r="AY124" s="215" t="s">
        <v>175</v>
      </c>
    </row>
    <row r="125" spans="2:65" s="207" customFormat="1">
      <c r="B125" s="206"/>
      <c r="D125" s="202" t="s">
        <v>185</v>
      </c>
      <c r="E125" s="208" t="s">
        <v>5</v>
      </c>
      <c r="F125" s="209" t="s">
        <v>239</v>
      </c>
      <c r="H125" s="208" t="s">
        <v>5</v>
      </c>
      <c r="I125" s="10"/>
      <c r="L125" s="206"/>
      <c r="M125" s="210"/>
      <c r="N125" s="211"/>
      <c r="O125" s="211"/>
      <c r="P125" s="211"/>
      <c r="Q125" s="211"/>
      <c r="R125" s="211"/>
      <c r="S125" s="211"/>
      <c r="T125" s="212"/>
      <c r="AT125" s="208" t="s">
        <v>185</v>
      </c>
      <c r="AU125" s="208" t="s">
        <v>81</v>
      </c>
      <c r="AV125" s="207" t="s">
        <v>77</v>
      </c>
      <c r="AW125" s="207" t="s">
        <v>36</v>
      </c>
      <c r="AX125" s="207" t="s">
        <v>73</v>
      </c>
      <c r="AY125" s="208" t="s">
        <v>175</v>
      </c>
    </row>
    <row r="126" spans="2:65" s="214" customFormat="1">
      <c r="B126" s="213"/>
      <c r="D126" s="202" t="s">
        <v>185</v>
      </c>
      <c r="E126" s="215" t="s">
        <v>5</v>
      </c>
      <c r="F126" s="216" t="s">
        <v>787</v>
      </c>
      <c r="H126" s="217">
        <v>5.4669999999999996</v>
      </c>
      <c r="I126" s="11"/>
      <c r="L126" s="213"/>
      <c r="M126" s="218"/>
      <c r="N126" s="219"/>
      <c r="O126" s="219"/>
      <c r="P126" s="219"/>
      <c r="Q126" s="219"/>
      <c r="R126" s="219"/>
      <c r="S126" s="219"/>
      <c r="T126" s="220"/>
      <c r="AT126" s="215" t="s">
        <v>185</v>
      </c>
      <c r="AU126" s="215" t="s">
        <v>81</v>
      </c>
      <c r="AV126" s="214" t="s">
        <v>81</v>
      </c>
      <c r="AW126" s="214" t="s">
        <v>36</v>
      </c>
      <c r="AX126" s="214" t="s">
        <v>73</v>
      </c>
      <c r="AY126" s="215" t="s">
        <v>175</v>
      </c>
    </row>
    <row r="127" spans="2:65" s="222" customFormat="1">
      <c r="B127" s="221"/>
      <c r="D127" s="202" t="s">
        <v>185</v>
      </c>
      <c r="E127" s="223" t="s">
        <v>5</v>
      </c>
      <c r="F127" s="224" t="s">
        <v>196</v>
      </c>
      <c r="H127" s="225">
        <v>41.704999999999998</v>
      </c>
      <c r="I127" s="12"/>
      <c r="L127" s="221"/>
      <c r="M127" s="226"/>
      <c r="N127" s="227"/>
      <c r="O127" s="227"/>
      <c r="P127" s="227"/>
      <c r="Q127" s="227"/>
      <c r="R127" s="227"/>
      <c r="S127" s="227"/>
      <c r="T127" s="228"/>
      <c r="AT127" s="223" t="s">
        <v>185</v>
      </c>
      <c r="AU127" s="223" t="s">
        <v>81</v>
      </c>
      <c r="AV127" s="222" t="s">
        <v>113</v>
      </c>
      <c r="AW127" s="222" t="s">
        <v>36</v>
      </c>
      <c r="AX127" s="222" t="s">
        <v>77</v>
      </c>
      <c r="AY127" s="223" t="s">
        <v>175</v>
      </c>
    </row>
    <row r="128" spans="2:65" s="109" customFormat="1" ht="38.25" customHeight="1">
      <c r="B128" s="110"/>
      <c r="C128" s="191" t="s">
        <v>241</v>
      </c>
      <c r="D128" s="191" t="s">
        <v>177</v>
      </c>
      <c r="E128" s="192" t="s">
        <v>242</v>
      </c>
      <c r="F128" s="193" t="s">
        <v>243</v>
      </c>
      <c r="G128" s="194" t="s">
        <v>222</v>
      </c>
      <c r="H128" s="195">
        <v>12.512</v>
      </c>
      <c r="I128" s="9"/>
      <c r="J128" s="196">
        <f>ROUND(I128*H128,2)</f>
        <v>0</v>
      </c>
      <c r="K128" s="193" t="s">
        <v>181</v>
      </c>
      <c r="L128" s="110"/>
      <c r="M128" s="197" t="s">
        <v>5</v>
      </c>
      <c r="N128" s="198" t="s">
        <v>44</v>
      </c>
      <c r="O128" s="11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99" t="s">
        <v>113</v>
      </c>
      <c r="AT128" s="99" t="s">
        <v>177</v>
      </c>
      <c r="AU128" s="99" t="s">
        <v>81</v>
      </c>
      <c r="AY128" s="99" t="s">
        <v>175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99" t="s">
        <v>77</v>
      </c>
      <c r="BK128" s="201">
        <f>ROUND(I128*H128,2)</f>
        <v>0</v>
      </c>
      <c r="BL128" s="99" t="s">
        <v>113</v>
      </c>
      <c r="BM128" s="99" t="s">
        <v>788</v>
      </c>
    </row>
    <row r="129" spans="2:65" s="109" customFormat="1" ht="27">
      <c r="B129" s="110"/>
      <c r="D129" s="202" t="s">
        <v>183</v>
      </c>
      <c r="F129" s="203" t="s">
        <v>245</v>
      </c>
      <c r="I129" s="7"/>
      <c r="L129" s="110"/>
      <c r="M129" s="204"/>
      <c r="N129" s="111"/>
      <c r="O129" s="111"/>
      <c r="P129" s="111"/>
      <c r="Q129" s="111"/>
      <c r="R129" s="111"/>
      <c r="S129" s="111"/>
      <c r="T129" s="205"/>
      <c r="AT129" s="99" t="s">
        <v>183</v>
      </c>
      <c r="AU129" s="99" t="s">
        <v>81</v>
      </c>
    </row>
    <row r="130" spans="2:65" s="214" customFormat="1">
      <c r="B130" s="213"/>
      <c r="D130" s="202" t="s">
        <v>185</v>
      </c>
      <c r="F130" s="216" t="s">
        <v>789</v>
      </c>
      <c r="H130" s="217">
        <v>12.512</v>
      </c>
      <c r="I130" s="11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5" t="s">
        <v>185</v>
      </c>
      <c r="AU130" s="215" t="s">
        <v>81</v>
      </c>
      <c r="AV130" s="214" t="s">
        <v>81</v>
      </c>
      <c r="AW130" s="214" t="s">
        <v>6</v>
      </c>
      <c r="AX130" s="214" t="s">
        <v>77</v>
      </c>
      <c r="AY130" s="215" t="s">
        <v>175</v>
      </c>
    </row>
    <row r="131" spans="2:65" s="109" customFormat="1" ht="25.5" customHeight="1">
      <c r="B131" s="110"/>
      <c r="C131" s="191" t="s">
        <v>247</v>
      </c>
      <c r="D131" s="191" t="s">
        <v>177</v>
      </c>
      <c r="E131" s="192" t="s">
        <v>586</v>
      </c>
      <c r="F131" s="193" t="s">
        <v>587</v>
      </c>
      <c r="G131" s="194" t="s">
        <v>180</v>
      </c>
      <c r="H131" s="195">
        <v>150.01</v>
      </c>
      <c r="I131" s="9"/>
      <c r="J131" s="196">
        <f>ROUND(I131*H131,2)</f>
        <v>0</v>
      </c>
      <c r="K131" s="193" t="s">
        <v>200</v>
      </c>
      <c r="L131" s="110"/>
      <c r="M131" s="197" t="s">
        <v>5</v>
      </c>
      <c r="N131" s="198" t="s">
        <v>44</v>
      </c>
      <c r="O131" s="111"/>
      <c r="P131" s="199">
        <f>O131*H131</f>
        <v>0</v>
      </c>
      <c r="Q131" s="199">
        <v>5.8E-4</v>
      </c>
      <c r="R131" s="199">
        <f>Q131*H131</f>
        <v>8.7005799999999994E-2</v>
      </c>
      <c r="S131" s="199">
        <v>0</v>
      </c>
      <c r="T131" s="200">
        <f>S131*H131</f>
        <v>0</v>
      </c>
      <c r="AR131" s="99" t="s">
        <v>113</v>
      </c>
      <c r="AT131" s="99" t="s">
        <v>177</v>
      </c>
      <c r="AU131" s="99" t="s">
        <v>81</v>
      </c>
      <c r="AY131" s="99" t="s">
        <v>175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99" t="s">
        <v>77</v>
      </c>
      <c r="BK131" s="201">
        <f>ROUND(I131*H131,2)</f>
        <v>0</v>
      </c>
      <c r="BL131" s="99" t="s">
        <v>113</v>
      </c>
      <c r="BM131" s="99" t="s">
        <v>790</v>
      </c>
    </row>
    <row r="132" spans="2:65" s="207" customFormat="1">
      <c r="B132" s="206"/>
      <c r="D132" s="202" t="s">
        <v>185</v>
      </c>
      <c r="E132" s="208" t="s">
        <v>5</v>
      </c>
      <c r="F132" s="209" t="s">
        <v>230</v>
      </c>
      <c r="H132" s="208" t="s">
        <v>5</v>
      </c>
      <c r="I132" s="10"/>
      <c r="L132" s="206"/>
      <c r="M132" s="210"/>
      <c r="N132" s="211"/>
      <c r="O132" s="211"/>
      <c r="P132" s="211"/>
      <c r="Q132" s="211"/>
      <c r="R132" s="211"/>
      <c r="S132" s="211"/>
      <c r="T132" s="212"/>
      <c r="AT132" s="208" t="s">
        <v>185</v>
      </c>
      <c r="AU132" s="208" t="s">
        <v>81</v>
      </c>
      <c r="AV132" s="207" t="s">
        <v>77</v>
      </c>
      <c r="AW132" s="207" t="s">
        <v>36</v>
      </c>
      <c r="AX132" s="207" t="s">
        <v>73</v>
      </c>
      <c r="AY132" s="208" t="s">
        <v>175</v>
      </c>
    </row>
    <row r="133" spans="2:65" s="214" customFormat="1">
      <c r="B133" s="213"/>
      <c r="D133" s="202" t="s">
        <v>185</v>
      </c>
      <c r="E133" s="215" t="s">
        <v>5</v>
      </c>
      <c r="F133" s="216" t="s">
        <v>791</v>
      </c>
      <c r="H133" s="217">
        <v>150.01</v>
      </c>
      <c r="I133" s="11"/>
      <c r="L133" s="213"/>
      <c r="M133" s="218"/>
      <c r="N133" s="219"/>
      <c r="O133" s="219"/>
      <c r="P133" s="219"/>
      <c r="Q133" s="219"/>
      <c r="R133" s="219"/>
      <c r="S133" s="219"/>
      <c r="T133" s="220"/>
      <c r="AT133" s="215" t="s">
        <v>185</v>
      </c>
      <c r="AU133" s="215" t="s">
        <v>81</v>
      </c>
      <c r="AV133" s="214" t="s">
        <v>81</v>
      </c>
      <c r="AW133" s="214" t="s">
        <v>36</v>
      </c>
      <c r="AX133" s="214" t="s">
        <v>77</v>
      </c>
      <c r="AY133" s="215" t="s">
        <v>175</v>
      </c>
    </row>
    <row r="134" spans="2:65" s="109" customFormat="1" ht="25.5" customHeight="1">
      <c r="B134" s="110"/>
      <c r="C134" s="191" t="s">
        <v>252</v>
      </c>
      <c r="D134" s="191" t="s">
        <v>177</v>
      </c>
      <c r="E134" s="192" t="s">
        <v>590</v>
      </c>
      <c r="F134" s="193" t="s">
        <v>591</v>
      </c>
      <c r="G134" s="194" t="s">
        <v>180</v>
      </c>
      <c r="H134" s="195">
        <v>150.01</v>
      </c>
      <c r="I134" s="9"/>
      <c r="J134" s="196">
        <f>ROUND(I134*H134,2)</f>
        <v>0</v>
      </c>
      <c r="K134" s="193" t="s">
        <v>200</v>
      </c>
      <c r="L134" s="110"/>
      <c r="M134" s="197" t="s">
        <v>5</v>
      </c>
      <c r="N134" s="198" t="s">
        <v>44</v>
      </c>
      <c r="O134" s="11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99" t="s">
        <v>113</v>
      </c>
      <c r="AT134" s="99" t="s">
        <v>177</v>
      </c>
      <c r="AU134" s="99" t="s">
        <v>81</v>
      </c>
      <c r="AY134" s="99" t="s">
        <v>175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99" t="s">
        <v>77</v>
      </c>
      <c r="BK134" s="201">
        <f>ROUND(I134*H134,2)</f>
        <v>0</v>
      </c>
      <c r="BL134" s="99" t="s">
        <v>113</v>
      </c>
      <c r="BM134" s="99" t="s">
        <v>792</v>
      </c>
    </row>
    <row r="135" spans="2:65" s="214" customFormat="1">
      <c r="B135" s="213"/>
      <c r="D135" s="202" t="s">
        <v>185</v>
      </c>
      <c r="E135" s="215" t="s">
        <v>5</v>
      </c>
      <c r="F135" s="216" t="s">
        <v>793</v>
      </c>
      <c r="H135" s="217">
        <v>150.01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77</v>
      </c>
      <c r="AY135" s="215" t="s">
        <v>175</v>
      </c>
    </row>
    <row r="136" spans="2:65" s="109" customFormat="1" ht="38.25" customHeight="1">
      <c r="B136" s="110"/>
      <c r="C136" s="191" t="s">
        <v>256</v>
      </c>
      <c r="D136" s="191" t="s">
        <v>177</v>
      </c>
      <c r="E136" s="192" t="s">
        <v>594</v>
      </c>
      <c r="F136" s="193" t="s">
        <v>595</v>
      </c>
      <c r="G136" s="194" t="s">
        <v>222</v>
      </c>
      <c r="H136" s="195">
        <v>33.293999999999997</v>
      </c>
      <c r="I136" s="9"/>
      <c r="J136" s="196">
        <f>ROUND(I136*H136,2)</f>
        <v>0</v>
      </c>
      <c r="K136" s="193" t="s">
        <v>181</v>
      </c>
      <c r="L136" s="110"/>
      <c r="M136" s="197" t="s">
        <v>5</v>
      </c>
      <c r="N136" s="198" t="s">
        <v>44</v>
      </c>
      <c r="O136" s="11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99" t="s">
        <v>113</v>
      </c>
      <c r="AT136" s="99" t="s">
        <v>177</v>
      </c>
      <c r="AU136" s="99" t="s">
        <v>81</v>
      </c>
      <c r="AY136" s="99" t="s">
        <v>175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99" t="s">
        <v>77</v>
      </c>
      <c r="BK136" s="201">
        <f>ROUND(I136*H136,2)</f>
        <v>0</v>
      </c>
      <c r="BL136" s="99" t="s">
        <v>113</v>
      </c>
      <c r="BM136" s="99" t="s">
        <v>794</v>
      </c>
    </row>
    <row r="137" spans="2:65" s="109" customFormat="1" ht="40.5">
      <c r="B137" s="110"/>
      <c r="D137" s="202" t="s">
        <v>183</v>
      </c>
      <c r="F137" s="203" t="s">
        <v>260</v>
      </c>
      <c r="I137" s="7"/>
      <c r="L137" s="110"/>
      <c r="M137" s="204"/>
      <c r="N137" s="111"/>
      <c r="O137" s="111"/>
      <c r="P137" s="111"/>
      <c r="Q137" s="111"/>
      <c r="R137" s="111"/>
      <c r="S137" s="111"/>
      <c r="T137" s="205"/>
      <c r="AT137" s="99" t="s">
        <v>183</v>
      </c>
      <c r="AU137" s="99" t="s">
        <v>81</v>
      </c>
    </row>
    <row r="138" spans="2:65" s="207" customFormat="1">
      <c r="B138" s="206"/>
      <c r="D138" s="202" t="s">
        <v>185</v>
      </c>
      <c r="E138" s="208" t="s">
        <v>5</v>
      </c>
      <c r="F138" s="209" t="s">
        <v>261</v>
      </c>
      <c r="H138" s="208" t="s">
        <v>5</v>
      </c>
      <c r="I138" s="10"/>
      <c r="L138" s="206"/>
      <c r="M138" s="210"/>
      <c r="N138" s="211"/>
      <c r="O138" s="211"/>
      <c r="P138" s="211"/>
      <c r="Q138" s="211"/>
      <c r="R138" s="211"/>
      <c r="S138" s="211"/>
      <c r="T138" s="212"/>
      <c r="AT138" s="208" t="s">
        <v>185</v>
      </c>
      <c r="AU138" s="208" t="s">
        <v>81</v>
      </c>
      <c r="AV138" s="207" t="s">
        <v>77</v>
      </c>
      <c r="AW138" s="207" t="s">
        <v>36</v>
      </c>
      <c r="AX138" s="207" t="s">
        <v>73</v>
      </c>
      <c r="AY138" s="208" t="s">
        <v>175</v>
      </c>
    </row>
    <row r="139" spans="2:65" s="214" customFormat="1">
      <c r="B139" s="213"/>
      <c r="D139" s="202" t="s">
        <v>185</v>
      </c>
      <c r="E139" s="215" t="s">
        <v>5</v>
      </c>
      <c r="F139" s="216" t="s">
        <v>795</v>
      </c>
      <c r="H139" s="217">
        <v>33.293999999999997</v>
      </c>
      <c r="I139" s="11"/>
      <c r="L139" s="213"/>
      <c r="M139" s="218"/>
      <c r="N139" s="219"/>
      <c r="O139" s="219"/>
      <c r="P139" s="219"/>
      <c r="Q139" s="219"/>
      <c r="R139" s="219"/>
      <c r="S139" s="219"/>
      <c r="T139" s="220"/>
      <c r="AT139" s="215" t="s">
        <v>185</v>
      </c>
      <c r="AU139" s="215" t="s">
        <v>81</v>
      </c>
      <c r="AV139" s="214" t="s">
        <v>81</v>
      </c>
      <c r="AW139" s="214" t="s">
        <v>36</v>
      </c>
      <c r="AX139" s="214" t="s">
        <v>77</v>
      </c>
      <c r="AY139" s="215" t="s">
        <v>175</v>
      </c>
    </row>
    <row r="140" spans="2:65" s="109" customFormat="1" ht="16.5" customHeight="1">
      <c r="B140" s="110"/>
      <c r="C140" s="191" t="s">
        <v>263</v>
      </c>
      <c r="D140" s="191" t="s">
        <v>177</v>
      </c>
      <c r="E140" s="192" t="s">
        <v>264</v>
      </c>
      <c r="F140" s="193" t="s">
        <v>265</v>
      </c>
      <c r="G140" s="194" t="s">
        <v>222</v>
      </c>
      <c r="H140" s="195">
        <v>15.278</v>
      </c>
      <c r="I140" s="9"/>
      <c r="J140" s="196">
        <f>ROUND(I140*H140,2)</f>
        <v>0</v>
      </c>
      <c r="K140" s="193" t="s">
        <v>5</v>
      </c>
      <c r="L140" s="110"/>
      <c r="M140" s="197" t="s">
        <v>5</v>
      </c>
      <c r="N140" s="198" t="s">
        <v>44</v>
      </c>
      <c r="O140" s="11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99" t="s">
        <v>113</v>
      </c>
      <c r="AT140" s="99" t="s">
        <v>177</v>
      </c>
      <c r="AU140" s="99" t="s">
        <v>81</v>
      </c>
      <c r="AY140" s="99" t="s">
        <v>175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99" t="s">
        <v>77</v>
      </c>
      <c r="BK140" s="201">
        <f>ROUND(I140*H140,2)</f>
        <v>0</v>
      </c>
      <c r="BL140" s="99" t="s">
        <v>113</v>
      </c>
      <c r="BM140" s="99" t="s">
        <v>796</v>
      </c>
    </row>
    <row r="141" spans="2:65" s="207" customFormat="1">
      <c r="B141" s="206"/>
      <c r="D141" s="202" t="s">
        <v>185</v>
      </c>
      <c r="E141" s="208" t="s">
        <v>5</v>
      </c>
      <c r="F141" s="209" t="s">
        <v>267</v>
      </c>
      <c r="H141" s="208" t="s">
        <v>5</v>
      </c>
      <c r="I141" s="10"/>
      <c r="L141" s="206"/>
      <c r="M141" s="210"/>
      <c r="N141" s="211"/>
      <c r="O141" s="211"/>
      <c r="P141" s="211"/>
      <c r="Q141" s="211"/>
      <c r="R141" s="211"/>
      <c r="S141" s="211"/>
      <c r="T141" s="212"/>
      <c r="AT141" s="208" t="s">
        <v>185</v>
      </c>
      <c r="AU141" s="208" t="s">
        <v>81</v>
      </c>
      <c r="AV141" s="207" t="s">
        <v>77</v>
      </c>
      <c r="AW141" s="207" t="s">
        <v>36</v>
      </c>
      <c r="AX141" s="207" t="s">
        <v>73</v>
      </c>
      <c r="AY141" s="208" t="s">
        <v>175</v>
      </c>
    </row>
    <row r="142" spans="2:65" s="207" customFormat="1">
      <c r="B142" s="206"/>
      <c r="D142" s="202" t="s">
        <v>185</v>
      </c>
      <c r="E142" s="208" t="s">
        <v>5</v>
      </c>
      <c r="F142" s="209" t="s">
        <v>268</v>
      </c>
      <c r="H142" s="208" t="s">
        <v>5</v>
      </c>
      <c r="I142" s="10"/>
      <c r="L142" s="206"/>
      <c r="M142" s="210"/>
      <c r="N142" s="211"/>
      <c r="O142" s="211"/>
      <c r="P142" s="211"/>
      <c r="Q142" s="211"/>
      <c r="R142" s="211"/>
      <c r="S142" s="211"/>
      <c r="T142" s="212"/>
      <c r="AT142" s="208" t="s">
        <v>185</v>
      </c>
      <c r="AU142" s="208" t="s">
        <v>81</v>
      </c>
      <c r="AV142" s="207" t="s">
        <v>77</v>
      </c>
      <c r="AW142" s="207" t="s">
        <v>36</v>
      </c>
      <c r="AX142" s="207" t="s">
        <v>73</v>
      </c>
      <c r="AY142" s="208" t="s">
        <v>175</v>
      </c>
    </row>
    <row r="143" spans="2:65" s="207" customFormat="1">
      <c r="B143" s="206"/>
      <c r="D143" s="202" t="s">
        <v>185</v>
      </c>
      <c r="E143" s="208" t="s">
        <v>5</v>
      </c>
      <c r="F143" s="209" t="s">
        <v>269</v>
      </c>
      <c r="H143" s="208" t="s">
        <v>5</v>
      </c>
      <c r="I143" s="10"/>
      <c r="L143" s="206"/>
      <c r="M143" s="210"/>
      <c r="N143" s="211"/>
      <c r="O143" s="211"/>
      <c r="P143" s="211"/>
      <c r="Q143" s="211"/>
      <c r="R143" s="211"/>
      <c r="S143" s="211"/>
      <c r="T143" s="212"/>
      <c r="AT143" s="208" t="s">
        <v>185</v>
      </c>
      <c r="AU143" s="208" t="s">
        <v>81</v>
      </c>
      <c r="AV143" s="207" t="s">
        <v>77</v>
      </c>
      <c r="AW143" s="207" t="s">
        <v>36</v>
      </c>
      <c r="AX143" s="207" t="s">
        <v>73</v>
      </c>
      <c r="AY143" s="208" t="s">
        <v>175</v>
      </c>
    </row>
    <row r="144" spans="2:65" s="214" customFormat="1">
      <c r="B144" s="213"/>
      <c r="D144" s="202" t="s">
        <v>185</v>
      </c>
      <c r="E144" s="215" t="s">
        <v>5</v>
      </c>
      <c r="F144" s="216" t="s">
        <v>797</v>
      </c>
      <c r="H144" s="217">
        <v>4.91</v>
      </c>
      <c r="I144" s="11"/>
      <c r="L144" s="213"/>
      <c r="M144" s="218"/>
      <c r="N144" s="219"/>
      <c r="O144" s="219"/>
      <c r="P144" s="219"/>
      <c r="Q144" s="219"/>
      <c r="R144" s="219"/>
      <c r="S144" s="219"/>
      <c r="T144" s="220"/>
      <c r="AT144" s="215" t="s">
        <v>185</v>
      </c>
      <c r="AU144" s="215" t="s">
        <v>81</v>
      </c>
      <c r="AV144" s="214" t="s">
        <v>81</v>
      </c>
      <c r="AW144" s="214" t="s">
        <v>36</v>
      </c>
      <c r="AX144" s="214" t="s">
        <v>73</v>
      </c>
      <c r="AY144" s="215" t="s">
        <v>175</v>
      </c>
    </row>
    <row r="145" spans="2:65" s="214" customFormat="1">
      <c r="B145" s="213"/>
      <c r="D145" s="202" t="s">
        <v>185</v>
      </c>
      <c r="E145" s="215" t="s">
        <v>5</v>
      </c>
      <c r="F145" s="216" t="s">
        <v>798</v>
      </c>
      <c r="H145" s="217">
        <v>10.368</v>
      </c>
      <c r="I145" s="11"/>
      <c r="L145" s="213"/>
      <c r="M145" s="218"/>
      <c r="N145" s="219"/>
      <c r="O145" s="219"/>
      <c r="P145" s="219"/>
      <c r="Q145" s="219"/>
      <c r="R145" s="219"/>
      <c r="S145" s="219"/>
      <c r="T145" s="220"/>
      <c r="AT145" s="215" t="s">
        <v>185</v>
      </c>
      <c r="AU145" s="215" t="s">
        <v>81</v>
      </c>
      <c r="AV145" s="214" t="s">
        <v>81</v>
      </c>
      <c r="AW145" s="214" t="s">
        <v>36</v>
      </c>
      <c r="AX145" s="214" t="s">
        <v>73</v>
      </c>
      <c r="AY145" s="215" t="s">
        <v>175</v>
      </c>
    </row>
    <row r="146" spans="2:65" s="222" customFormat="1">
      <c r="B146" s="221"/>
      <c r="D146" s="202" t="s">
        <v>185</v>
      </c>
      <c r="E146" s="223" t="s">
        <v>5</v>
      </c>
      <c r="F146" s="224" t="s">
        <v>196</v>
      </c>
      <c r="H146" s="225">
        <v>15.278</v>
      </c>
      <c r="I146" s="12"/>
      <c r="L146" s="221"/>
      <c r="M146" s="226"/>
      <c r="N146" s="227"/>
      <c r="O146" s="227"/>
      <c r="P146" s="227"/>
      <c r="Q146" s="227"/>
      <c r="R146" s="227"/>
      <c r="S146" s="227"/>
      <c r="T146" s="228"/>
      <c r="AT146" s="223" t="s">
        <v>185</v>
      </c>
      <c r="AU146" s="223" t="s">
        <v>81</v>
      </c>
      <c r="AV146" s="222" t="s">
        <v>113</v>
      </c>
      <c r="AW146" s="222" t="s">
        <v>36</v>
      </c>
      <c r="AX146" s="222" t="s">
        <v>77</v>
      </c>
      <c r="AY146" s="223" t="s">
        <v>175</v>
      </c>
    </row>
    <row r="147" spans="2:65" s="109" customFormat="1" ht="16.5" customHeight="1">
      <c r="B147" s="110"/>
      <c r="C147" s="191" t="s">
        <v>11</v>
      </c>
      <c r="D147" s="191" t="s">
        <v>177</v>
      </c>
      <c r="E147" s="192" t="s">
        <v>272</v>
      </c>
      <c r="F147" s="193" t="s">
        <v>273</v>
      </c>
      <c r="G147" s="194" t="s">
        <v>222</v>
      </c>
      <c r="H147" s="195">
        <v>61.677</v>
      </c>
      <c r="I147" s="9"/>
      <c r="J147" s="196">
        <f>ROUND(I147*H147,2)</f>
        <v>0</v>
      </c>
      <c r="K147" s="193" t="s">
        <v>5</v>
      </c>
      <c r="L147" s="110"/>
      <c r="M147" s="197" t="s">
        <v>5</v>
      </c>
      <c r="N147" s="198" t="s">
        <v>44</v>
      </c>
      <c r="O147" s="11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99" t="s">
        <v>113</v>
      </c>
      <c r="AT147" s="99" t="s">
        <v>177</v>
      </c>
      <c r="AU147" s="99" t="s">
        <v>81</v>
      </c>
      <c r="AY147" s="99" t="s">
        <v>175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99" t="s">
        <v>77</v>
      </c>
      <c r="BK147" s="201">
        <f>ROUND(I147*H147,2)</f>
        <v>0</v>
      </c>
      <c r="BL147" s="99" t="s">
        <v>113</v>
      </c>
      <c r="BM147" s="99" t="s">
        <v>799</v>
      </c>
    </row>
    <row r="148" spans="2:65" s="207" customFormat="1">
      <c r="B148" s="206"/>
      <c r="D148" s="202" t="s">
        <v>185</v>
      </c>
      <c r="E148" s="208" t="s">
        <v>5</v>
      </c>
      <c r="F148" s="209" t="s">
        <v>275</v>
      </c>
      <c r="H148" s="208" t="s">
        <v>5</v>
      </c>
      <c r="I148" s="10"/>
      <c r="L148" s="206"/>
      <c r="M148" s="210"/>
      <c r="N148" s="211"/>
      <c r="O148" s="211"/>
      <c r="P148" s="211"/>
      <c r="Q148" s="211"/>
      <c r="R148" s="211"/>
      <c r="S148" s="211"/>
      <c r="T148" s="212"/>
      <c r="AT148" s="208" t="s">
        <v>185</v>
      </c>
      <c r="AU148" s="208" t="s">
        <v>81</v>
      </c>
      <c r="AV148" s="207" t="s">
        <v>77</v>
      </c>
      <c r="AW148" s="207" t="s">
        <v>36</v>
      </c>
      <c r="AX148" s="207" t="s">
        <v>73</v>
      </c>
      <c r="AY148" s="208" t="s">
        <v>175</v>
      </c>
    </row>
    <row r="149" spans="2:65" s="207" customFormat="1">
      <c r="B149" s="206"/>
      <c r="D149" s="202" t="s">
        <v>185</v>
      </c>
      <c r="E149" s="208" t="s">
        <v>5</v>
      </c>
      <c r="F149" s="209" t="s">
        <v>276</v>
      </c>
      <c r="H149" s="208" t="s">
        <v>5</v>
      </c>
      <c r="I149" s="10"/>
      <c r="L149" s="206"/>
      <c r="M149" s="210"/>
      <c r="N149" s="211"/>
      <c r="O149" s="211"/>
      <c r="P149" s="211"/>
      <c r="Q149" s="211"/>
      <c r="R149" s="211"/>
      <c r="S149" s="211"/>
      <c r="T149" s="212"/>
      <c r="AT149" s="208" t="s">
        <v>185</v>
      </c>
      <c r="AU149" s="208" t="s">
        <v>81</v>
      </c>
      <c r="AV149" s="207" t="s">
        <v>77</v>
      </c>
      <c r="AW149" s="207" t="s">
        <v>36</v>
      </c>
      <c r="AX149" s="207" t="s">
        <v>73</v>
      </c>
      <c r="AY149" s="208" t="s">
        <v>175</v>
      </c>
    </row>
    <row r="150" spans="2:65" s="214" customFormat="1">
      <c r="B150" s="213"/>
      <c r="D150" s="202" t="s">
        <v>185</v>
      </c>
      <c r="E150" s="215" t="s">
        <v>5</v>
      </c>
      <c r="F150" s="216" t="s">
        <v>800</v>
      </c>
      <c r="H150" s="217">
        <v>66.587000000000003</v>
      </c>
      <c r="I150" s="11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5" t="s">
        <v>185</v>
      </c>
      <c r="AU150" s="215" t="s">
        <v>81</v>
      </c>
      <c r="AV150" s="214" t="s">
        <v>81</v>
      </c>
      <c r="AW150" s="214" t="s">
        <v>36</v>
      </c>
      <c r="AX150" s="214" t="s">
        <v>73</v>
      </c>
      <c r="AY150" s="215" t="s">
        <v>175</v>
      </c>
    </row>
    <row r="151" spans="2:65" s="214" customFormat="1">
      <c r="B151" s="213"/>
      <c r="D151" s="202" t="s">
        <v>185</v>
      </c>
      <c r="E151" s="215" t="s">
        <v>5</v>
      </c>
      <c r="F151" s="216" t="s">
        <v>801</v>
      </c>
      <c r="H151" s="217">
        <v>-4.91</v>
      </c>
      <c r="I151" s="11"/>
      <c r="L151" s="213"/>
      <c r="M151" s="218"/>
      <c r="N151" s="219"/>
      <c r="O151" s="219"/>
      <c r="P151" s="219"/>
      <c r="Q151" s="219"/>
      <c r="R151" s="219"/>
      <c r="S151" s="219"/>
      <c r="T151" s="220"/>
      <c r="AT151" s="215" t="s">
        <v>185</v>
      </c>
      <c r="AU151" s="215" t="s">
        <v>81</v>
      </c>
      <c r="AV151" s="214" t="s">
        <v>81</v>
      </c>
      <c r="AW151" s="214" t="s">
        <v>36</v>
      </c>
      <c r="AX151" s="214" t="s">
        <v>73</v>
      </c>
      <c r="AY151" s="215" t="s">
        <v>175</v>
      </c>
    </row>
    <row r="152" spans="2:65" s="222" customFormat="1">
      <c r="B152" s="221"/>
      <c r="D152" s="202" t="s">
        <v>185</v>
      </c>
      <c r="E152" s="223" t="s">
        <v>5</v>
      </c>
      <c r="F152" s="224" t="s">
        <v>196</v>
      </c>
      <c r="H152" s="225">
        <v>61.677</v>
      </c>
      <c r="I152" s="12"/>
      <c r="L152" s="221"/>
      <c r="M152" s="226"/>
      <c r="N152" s="227"/>
      <c r="O152" s="227"/>
      <c r="P152" s="227"/>
      <c r="Q152" s="227"/>
      <c r="R152" s="227"/>
      <c r="S152" s="227"/>
      <c r="T152" s="228"/>
      <c r="AT152" s="223" t="s">
        <v>185</v>
      </c>
      <c r="AU152" s="223" t="s">
        <v>81</v>
      </c>
      <c r="AV152" s="222" t="s">
        <v>113</v>
      </c>
      <c r="AW152" s="222" t="s">
        <v>36</v>
      </c>
      <c r="AX152" s="222" t="s">
        <v>77</v>
      </c>
      <c r="AY152" s="223" t="s">
        <v>175</v>
      </c>
    </row>
    <row r="153" spans="2:65" s="109" customFormat="1" ht="25.5" customHeight="1">
      <c r="B153" s="110"/>
      <c r="C153" s="191" t="s">
        <v>279</v>
      </c>
      <c r="D153" s="191" t="s">
        <v>177</v>
      </c>
      <c r="E153" s="192" t="s">
        <v>280</v>
      </c>
      <c r="F153" s="193" t="s">
        <v>281</v>
      </c>
      <c r="G153" s="194" t="s">
        <v>222</v>
      </c>
      <c r="H153" s="195">
        <v>32.700000000000003</v>
      </c>
      <c r="I153" s="9"/>
      <c r="J153" s="196">
        <f>ROUND(I153*H153,2)</f>
        <v>0</v>
      </c>
      <c r="K153" s="193" t="s">
        <v>181</v>
      </c>
      <c r="L153" s="110"/>
      <c r="M153" s="197" t="s">
        <v>5</v>
      </c>
      <c r="N153" s="198" t="s">
        <v>44</v>
      </c>
      <c r="O153" s="11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99" t="s">
        <v>113</v>
      </c>
      <c r="AT153" s="99" t="s">
        <v>177</v>
      </c>
      <c r="AU153" s="99" t="s">
        <v>81</v>
      </c>
      <c r="AY153" s="99" t="s">
        <v>175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99" t="s">
        <v>77</v>
      </c>
      <c r="BK153" s="201">
        <f>ROUND(I153*H153,2)</f>
        <v>0</v>
      </c>
      <c r="BL153" s="99" t="s">
        <v>113</v>
      </c>
      <c r="BM153" s="99" t="s">
        <v>802</v>
      </c>
    </row>
    <row r="154" spans="2:65" s="207" customFormat="1">
      <c r="B154" s="206"/>
      <c r="D154" s="202" t="s">
        <v>185</v>
      </c>
      <c r="E154" s="208" t="s">
        <v>5</v>
      </c>
      <c r="F154" s="209" t="s">
        <v>533</v>
      </c>
      <c r="H154" s="208" t="s">
        <v>5</v>
      </c>
      <c r="I154" s="10"/>
      <c r="L154" s="206"/>
      <c r="M154" s="210"/>
      <c r="N154" s="211"/>
      <c r="O154" s="211"/>
      <c r="P154" s="211"/>
      <c r="Q154" s="211"/>
      <c r="R154" s="211"/>
      <c r="S154" s="211"/>
      <c r="T154" s="212"/>
      <c r="AT154" s="208" t="s">
        <v>185</v>
      </c>
      <c r="AU154" s="208" t="s">
        <v>81</v>
      </c>
      <c r="AV154" s="207" t="s">
        <v>77</v>
      </c>
      <c r="AW154" s="207" t="s">
        <v>36</v>
      </c>
      <c r="AX154" s="207" t="s">
        <v>73</v>
      </c>
      <c r="AY154" s="208" t="s">
        <v>175</v>
      </c>
    </row>
    <row r="155" spans="2:65" s="207" customFormat="1">
      <c r="B155" s="206"/>
      <c r="D155" s="202" t="s">
        <v>185</v>
      </c>
      <c r="E155" s="208" t="s">
        <v>5</v>
      </c>
      <c r="F155" s="209" t="s">
        <v>230</v>
      </c>
      <c r="H155" s="208" t="s">
        <v>5</v>
      </c>
      <c r="I155" s="10"/>
      <c r="L155" s="206"/>
      <c r="M155" s="210"/>
      <c r="N155" s="211"/>
      <c r="O155" s="211"/>
      <c r="P155" s="211"/>
      <c r="Q155" s="211"/>
      <c r="R155" s="211"/>
      <c r="S155" s="211"/>
      <c r="T155" s="212"/>
      <c r="AT155" s="208" t="s">
        <v>185</v>
      </c>
      <c r="AU155" s="208" t="s">
        <v>81</v>
      </c>
      <c r="AV155" s="207" t="s">
        <v>77</v>
      </c>
      <c r="AW155" s="207" t="s">
        <v>36</v>
      </c>
      <c r="AX155" s="207" t="s">
        <v>73</v>
      </c>
      <c r="AY155" s="208" t="s">
        <v>175</v>
      </c>
    </row>
    <row r="156" spans="2:65" s="214" customFormat="1">
      <c r="B156" s="213"/>
      <c r="D156" s="202" t="s">
        <v>185</v>
      </c>
      <c r="E156" s="215" t="s">
        <v>5</v>
      </c>
      <c r="F156" s="216" t="s">
        <v>803</v>
      </c>
      <c r="H156" s="217">
        <v>4.91</v>
      </c>
      <c r="I156" s="11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5" t="s">
        <v>185</v>
      </c>
      <c r="AU156" s="215" t="s">
        <v>81</v>
      </c>
      <c r="AV156" s="214" t="s">
        <v>81</v>
      </c>
      <c r="AW156" s="214" t="s">
        <v>36</v>
      </c>
      <c r="AX156" s="214" t="s">
        <v>73</v>
      </c>
      <c r="AY156" s="215" t="s">
        <v>175</v>
      </c>
    </row>
    <row r="157" spans="2:65" s="214" customFormat="1">
      <c r="B157" s="213"/>
      <c r="D157" s="202" t="s">
        <v>185</v>
      </c>
      <c r="E157" s="215" t="s">
        <v>5</v>
      </c>
      <c r="F157" s="216" t="s">
        <v>804</v>
      </c>
      <c r="H157" s="217">
        <v>27.79</v>
      </c>
      <c r="I157" s="11"/>
      <c r="L157" s="213"/>
      <c r="M157" s="218"/>
      <c r="N157" s="219"/>
      <c r="O157" s="219"/>
      <c r="P157" s="219"/>
      <c r="Q157" s="219"/>
      <c r="R157" s="219"/>
      <c r="S157" s="219"/>
      <c r="T157" s="220"/>
      <c r="AT157" s="215" t="s">
        <v>185</v>
      </c>
      <c r="AU157" s="215" t="s">
        <v>81</v>
      </c>
      <c r="AV157" s="214" t="s">
        <v>81</v>
      </c>
      <c r="AW157" s="214" t="s">
        <v>36</v>
      </c>
      <c r="AX157" s="214" t="s">
        <v>73</v>
      </c>
      <c r="AY157" s="215" t="s">
        <v>175</v>
      </c>
    </row>
    <row r="158" spans="2:65" s="222" customFormat="1">
      <c r="B158" s="221"/>
      <c r="D158" s="202" t="s">
        <v>185</v>
      </c>
      <c r="E158" s="223" t="s">
        <v>5</v>
      </c>
      <c r="F158" s="224" t="s">
        <v>196</v>
      </c>
      <c r="H158" s="225">
        <v>32.700000000000003</v>
      </c>
      <c r="I158" s="12"/>
      <c r="L158" s="221"/>
      <c r="M158" s="226"/>
      <c r="N158" s="227"/>
      <c r="O158" s="227"/>
      <c r="P158" s="227"/>
      <c r="Q158" s="227"/>
      <c r="R158" s="227"/>
      <c r="S158" s="227"/>
      <c r="T158" s="228"/>
      <c r="AT158" s="223" t="s">
        <v>185</v>
      </c>
      <c r="AU158" s="223" t="s">
        <v>81</v>
      </c>
      <c r="AV158" s="222" t="s">
        <v>113</v>
      </c>
      <c r="AW158" s="222" t="s">
        <v>36</v>
      </c>
      <c r="AX158" s="222" t="s">
        <v>77</v>
      </c>
      <c r="AY158" s="223" t="s">
        <v>175</v>
      </c>
    </row>
    <row r="159" spans="2:65" s="109" customFormat="1" ht="25.5" customHeight="1">
      <c r="B159" s="110"/>
      <c r="C159" s="229" t="s">
        <v>286</v>
      </c>
      <c r="D159" s="229" t="s">
        <v>287</v>
      </c>
      <c r="E159" s="230" t="s">
        <v>288</v>
      </c>
      <c r="F159" s="231" t="s">
        <v>289</v>
      </c>
      <c r="G159" s="232" t="s">
        <v>290</v>
      </c>
      <c r="H159" s="233">
        <v>55.58</v>
      </c>
      <c r="I159" s="13"/>
      <c r="J159" s="234">
        <f>ROUND(I159*H159,2)</f>
        <v>0</v>
      </c>
      <c r="K159" s="231" t="s">
        <v>5</v>
      </c>
      <c r="L159" s="235"/>
      <c r="M159" s="236" t="s">
        <v>5</v>
      </c>
      <c r="N159" s="237" t="s">
        <v>44</v>
      </c>
      <c r="O159" s="11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99" t="s">
        <v>225</v>
      </c>
      <c r="AT159" s="99" t="s">
        <v>287</v>
      </c>
      <c r="AU159" s="99" t="s">
        <v>81</v>
      </c>
      <c r="AY159" s="99" t="s">
        <v>175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99" t="s">
        <v>77</v>
      </c>
      <c r="BK159" s="201">
        <f>ROUND(I159*H159,2)</f>
        <v>0</v>
      </c>
      <c r="BL159" s="99" t="s">
        <v>113</v>
      </c>
      <c r="BM159" s="99" t="s">
        <v>805</v>
      </c>
    </row>
    <row r="160" spans="2:65" s="109" customFormat="1" ht="27">
      <c r="B160" s="110"/>
      <c r="D160" s="202" t="s">
        <v>183</v>
      </c>
      <c r="F160" s="203" t="s">
        <v>292</v>
      </c>
      <c r="I160" s="7"/>
      <c r="L160" s="110"/>
      <c r="M160" s="204"/>
      <c r="N160" s="111"/>
      <c r="O160" s="111"/>
      <c r="P160" s="111"/>
      <c r="Q160" s="111"/>
      <c r="R160" s="111"/>
      <c r="S160" s="111"/>
      <c r="T160" s="205"/>
      <c r="AT160" s="99" t="s">
        <v>183</v>
      </c>
      <c r="AU160" s="99" t="s">
        <v>81</v>
      </c>
    </row>
    <row r="161" spans="2:65" s="214" customFormat="1">
      <c r="B161" s="213"/>
      <c r="D161" s="202" t="s">
        <v>185</v>
      </c>
      <c r="E161" s="215" t="s">
        <v>5</v>
      </c>
      <c r="F161" s="216" t="s">
        <v>806</v>
      </c>
      <c r="H161" s="217">
        <v>55.58</v>
      </c>
      <c r="I161" s="11"/>
      <c r="L161" s="213"/>
      <c r="M161" s="218"/>
      <c r="N161" s="219"/>
      <c r="O161" s="219"/>
      <c r="P161" s="219"/>
      <c r="Q161" s="219"/>
      <c r="R161" s="219"/>
      <c r="S161" s="219"/>
      <c r="T161" s="220"/>
      <c r="AT161" s="215" t="s">
        <v>185</v>
      </c>
      <c r="AU161" s="215" t="s">
        <v>81</v>
      </c>
      <c r="AV161" s="214" t="s">
        <v>81</v>
      </c>
      <c r="AW161" s="214" t="s">
        <v>36</v>
      </c>
      <c r="AX161" s="214" t="s">
        <v>77</v>
      </c>
      <c r="AY161" s="215" t="s">
        <v>175</v>
      </c>
    </row>
    <row r="162" spans="2:65" s="109" customFormat="1" ht="38.25" customHeight="1">
      <c r="B162" s="110"/>
      <c r="C162" s="191" t="s">
        <v>294</v>
      </c>
      <c r="D162" s="191" t="s">
        <v>177</v>
      </c>
      <c r="E162" s="192" t="s">
        <v>295</v>
      </c>
      <c r="F162" s="193" t="s">
        <v>296</v>
      </c>
      <c r="G162" s="194" t="s">
        <v>222</v>
      </c>
      <c r="H162" s="195">
        <v>4.91</v>
      </c>
      <c r="I162" s="9"/>
      <c r="J162" s="196">
        <f>ROUND(I162*H162,2)</f>
        <v>0</v>
      </c>
      <c r="K162" s="193" t="s">
        <v>5</v>
      </c>
      <c r="L162" s="110"/>
      <c r="M162" s="197" t="s">
        <v>5</v>
      </c>
      <c r="N162" s="198" t="s">
        <v>44</v>
      </c>
      <c r="O162" s="11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99" t="s">
        <v>113</v>
      </c>
      <c r="AT162" s="99" t="s">
        <v>177</v>
      </c>
      <c r="AU162" s="99" t="s">
        <v>81</v>
      </c>
      <c r="AY162" s="99" t="s">
        <v>175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99" t="s">
        <v>77</v>
      </c>
      <c r="BK162" s="201">
        <f>ROUND(I162*H162,2)</f>
        <v>0</v>
      </c>
      <c r="BL162" s="99" t="s">
        <v>113</v>
      </c>
      <c r="BM162" s="99" t="s">
        <v>807</v>
      </c>
    </row>
    <row r="163" spans="2:65" s="109" customFormat="1" ht="38.25" customHeight="1">
      <c r="B163" s="110"/>
      <c r="C163" s="191" t="s">
        <v>298</v>
      </c>
      <c r="D163" s="191" t="s">
        <v>177</v>
      </c>
      <c r="E163" s="192" t="s">
        <v>299</v>
      </c>
      <c r="F163" s="193" t="s">
        <v>300</v>
      </c>
      <c r="G163" s="194" t="s">
        <v>222</v>
      </c>
      <c r="H163" s="195">
        <v>19.841999999999999</v>
      </c>
      <c r="I163" s="9"/>
      <c r="J163" s="196">
        <f>ROUND(I163*H163,2)</f>
        <v>0</v>
      </c>
      <c r="K163" s="193" t="s">
        <v>181</v>
      </c>
      <c r="L163" s="110"/>
      <c r="M163" s="197" t="s">
        <v>5</v>
      </c>
      <c r="N163" s="198" t="s">
        <v>44</v>
      </c>
      <c r="O163" s="11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99" t="s">
        <v>113</v>
      </c>
      <c r="AT163" s="99" t="s">
        <v>177</v>
      </c>
      <c r="AU163" s="99" t="s">
        <v>81</v>
      </c>
      <c r="AY163" s="99" t="s">
        <v>175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99" t="s">
        <v>77</v>
      </c>
      <c r="BK163" s="201">
        <f>ROUND(I163*H163,2)</f>
        <v>0</v>
      </c>
      <c r="BL163" s="99" t="s">
        <v>113</v>
      </c>
      <c r="BM163" s="99" t="s">
        <v>808</v>
      </c>
    </row>
    <row r="164" spans="2:65" s="207" customFormat="1">
      <c r="B164" s="206"/>
      <c r="D164" s="202" t="s">
        <v>185</v>
      </c>
      <c r="E164" s="208" t="s">
        <v>5</v>
      </c>
      <c r="F164" s="209" t="s">
        <v>302</v>
      </c>
      <c r="H164" s="208" t="s">
        <v>5</v>
      </c>
      <c r="I164" s="10"/>
      <c r="L164" s="206"/>
      <c r="M164" s="210"/>
      <c r="N164" s="211"/>
      <c r="O164" s="211"/>
      <c r="P164" s="211"/>
      <c r="Q164" s="211"/>
      <c r="R164" s="211"/>
      <c r="S164" s="211"/>
      <c r="T164" s="212"/>
      <c r="AT164" s="208" t="s">
        <v>185</v>
      </c>
      <c r="AU164" s="208" t="s">
        <v>81</v>
      </c>
      <c r="AV164" s="207" t="s">
        <v>77</v>
      </c>
      <c r="AW164" s="207" t="s">
        <v>36</v>
      </c>
      <c r="AX164" s="207" t="s">
        <v>73</v>
      </c>
      <c r="AY164" s="208" t="s">
        <v>175</v>
      </c>
    </row>
    <row r="165" spans="2:65" s="207" customFormat="1">
      <c r="B165" s="206"/>
      <c r="D165" s="202" t="s">
        <v>185</v>
      </c>
      <c r="E165" s="208" t="s">
        <v>5</v>
      </c>
      <c r="F165" s="209" t="s">
        <v>230</v>
      </c>
      <c r="H165" s="208" t="s">
        <v>5</v>
      </c>
      <c r="I165" s="10"/>
      <c r="L165" s="206"/>
      <c r="M165" s="210"/>
      <c r="N165" s="211"/>
      <c r="O165" s="211"/>
      <c r="P165" s="211"/>
      <c r="Q165" s="211"/>
      <c r="R165" s="211"/>
      <c r="S165" s="211"/>
      <c r="T165" s="212"/>
      <c r="AT165" s="208" t="s">
        <v>185</v>
      </c>
      <c r="AU165" s="208" t="s">
        <v>81</v>
      </c>
      <c r="AV165" s="207" t="s">
        <v>77</v>
      </c>
      <c r="AW165" s="207" t="s">
        <v>36</v>
      </c>
      <c r="AX165" s="207" t="s">
        <v>73</v>
      </c>
      <c r="AY165" s="208" t="s">
        <v>175</v>
      </c>
    </row>
    <row r="166" spans="2:65" s="214" customFormat="1">
      <c r="B166" s="213"/>
      <c r="D166" s="202" t="s">
        <v>185</v>
      </c>
      <c r="E166" s="215" t="s">
        <v>5</v>
      </c>
      <c r="F166" s="216" t="s">
        <v>809</v>
      </c>
      <c r="H166" s="217">
        <v>21.83</v>
      </c>
      <c r="I166" s="11"/>
      <c r="L166" s="213"/>
      <c r="M166" s="218"/>
      <c r="N166" s="219"/>
      <c r="O166" s="219"/>
      <c r="P166" s="219"/>
      <c r="Q166" s="219"/>
      <c r="R166" s="219"/>
      <c r="S166" s="219"/>
      <c r="T166" s="220"/>
      <c r="AT166" s="215" t="s">
        <v>185</v>
      </c>
      <c r="AU166" s="215" t="s">
        <v>81</v>
      </c>
      <c r="AV166" s="214" t="s">
        <v>81</v>
      </c>
      <c r="AW166" s="214" t="s">
        <v>36</v>
      </c>
      <c r="AX166" s="214" t="s">
        <v>73</v>
      </c>
      <c r="AY166" s="215" t="s">
        <v>175</v>
      </c>
    </row>
    <row r="167" spans="2:65" s="214" customFormat="1">
      <c r="B167" s="213"/>
      <c r="D167" s="202" t="s">
        <v>185</v>
      </c>
      <c r="E167" s="215" t="s">
        <v>5</v>
      </c>
      <c r="F167" s="216" t="s">
        <v>810</v>
      </c>
      <c r="H167" s="217">
        <v>-1.988</v>
      </c>
      <c r="I167" s="11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5" t="s">
        <v>185</v>
      </c>
      <c r="AU167" s="215" t="s">
        <v>81</v>
      </c>
      <c r="AV167" s="214" t="s">
        <v>81</v>
      </c>
      <c r="AW167" s="214" t="s">
        <v>36</v>
      </c>
      <c r="AX167" s="214" t="s">
        <v>73</v>
      </c>
      <c r="AY167" s="215" t="s">
        <v>175</v>
      </c>
    </row>
    <row r="168" spans="2:65" s="222" customFormat="1">
      <c r="B168" s="221"/>
      <c r="D168" s="202" t="s">
        <v>185</v>
      </c>
      <c r="E168" s="223" t="s">
        <v>5</v>
      </c>
      <c r="F168" s="224" t="s">
        <v>196</v>
      </c>
      <c r="H168" s="225">
        <v>19.841999999999999</v>
      </c>
      <c r="I168" s="12"/>
      <c r="L168" s="221"/>
      <c r="M168" s="226"/>
      <c r="N168" s="227"/>
      <c r="O168" s="227"/>
      <c r="P168" s="227"/>
      <c r="Q168" s="227"/>
      <c r="R168" s="227"/>
      <c r="S168" s="227"/>
      <c r="T168" s="228"/>
      <c r="AT168" s="223" t="s">
        <v>185</v>
      </c>
      <c r="AU168" s="223" t="s">
        <v>81</v>
      </c>
      <c r="AV168" s="222" t="s">
        <v>113</v>
      </c>
      <c r="AW168" s="222" t="s">
        <v>36</v>
      </c>
      <c r="AX168" s="222" t="s">
        <v>77</v>
      </c>
      <c r="AY168" s="223" t="s">
        <v>175</v>
      </c>
    </row>
    <row r="169" spans="2:65" s="109" customFormat="1" ht="16.5" customHeight="1">
      <c r="B169" s="110"/>
      <c r="C169" s="229" t="s">
        <v>305</v>
      </c>
      <c r="D169" s="229" t="s">
        <v>287</v>
      </c>
      <c r="E169" s="230" t="s">
        <v>306</v>
      </c>
      <c r="F169" s="231" t="s">
        <v>307</v>
      </c>
      <c r="G169" s="232" t="s">
        <v>290</v>
      </c>
      <c r="H169" s="233">
        <v>39.683999999999997</v>
      </c>
      <c r="I169" s="13"/>
      <c r="J169" s="234">
        <f>ROUND(I169*H169,2)</f>
        <v>0</v>
      </c>
      <c r="K169" s="231" t="s">
        <v>200</v>
      </c>
      <c r="L169" s="235"/>
      <c r="M169" s="236" t="s">
        <v>5</v>
      </c>
      <c r="N169" s="237" t="s">
        <v>44</v>
      </c>
      <c r="O169" s="11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99" t="s">
        <v>225</v>
      </c>
      <c r="AT169" s="99" t="s">
        <v>287</v>
      </c>
      <c r="AU169" s="99" t="s">
        <v>81</v>
      </c>
      <c r="AY169" s="99" t="s">
        <v>175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99" t="s">
        <v>77</v>
      </c>
      <c r="BK169" s="201">
        <f>ROUND(I169*H169,2)</f>
        <v>0</v>
      </c>
      <c r="BL169" s="99" t="s">
        <v>113</v>
      </c>
      <c r="BM169" s="99" t="s">
        <v>811</v>
      </c>
    </row>
    <row r="170" spans="2:65" s="109" customFormat="1" ht="27">
      <c r="B170" s="110"/>
      <c r="D170" s="202" t="s">
        <v>183</v>
      </c>
      <c r="F170" s="203" t="s">
        <v>292</v>
      </c>
      <c r="I170" s="7"/>
      <c r="L170" s="110"/>
      <c r="M170" s="204"/>
      <c r="N170" s="111"/>
      <c r="O170" s="111"/>
      <c r="P170" s="111"/>
      <c r="Q170" s="111"/>
      <c r="R170" s="111"/>
      <c r="S170" s="111"/>
      <c r="T170" s="205"/>
      <c r="AT170" s="99" t="s">
        <v>183</v>
      </c>
      <c r="AU170" s="99" t="s">
        <v>81</v>
      </c>
    </row>
    <row r="171" spans="2:65" s="214" customFormat="1">
      <c r="B171" s="213"/>
      <c r="D171" s="202" t="s">
        <v>185</v>
      </c>
      <c r="F171" s="216" t="s">
        <v>812</v>
      </c>
      <c r="H171" s="217">
        <v>39.683999999999997</v>
      </c>
      <c r="I171" s="11"/>
      <c r="L171" s="213"/>
      <c r="M171" s="218"/>
      <c r="N171" s="219"/>
      <c r="O171" s="219"/>
      <c r="P171" s="219"/>
      <c r="Q171" s="219"/>
      <c r="R171" s="219"/>
      <c r="S171" s="219"/>
      <c r="T171" s="220"/>
      <c r="AT171" s="215" t="s">
        <v>185</v>
      </c>
      <c r="AU171" s="215" t="s">
        <v>81</v>
      </c>
      <c r="AV171" s="214" t="s">
        <v>81</v>
      </c>
      <c r="AW171" s="214" t="s">
        <v>6</v>
      </c>
      <c r="AX171" s="214" t="s">
        <v>77</v>
      </c>
      <c r="AY171" s="215" t="s">
        <v>175</v>
      </c>
    </row>
    <row r="172" spans="2:65" s="179" customFormat="1" ht="29.85" customHeight="1">
      <c r="B172" s="178"/>
      <c r="D172" s="180" t="s">
        <v>72</v>
      </c>
      <c r="E172" s="189" t="s">
        <v>81</v>
      </c>
      <c r="F172" s="189" t="s">
        <v>310</v>
      </c>
      <c r="I172" s="8"/>
      <c r="J172" s="190">
        <f>BK172</f>
        <v>0</v>
      </c>
      <c r="L172" s="178"/>
      <c r="M172" s="183"/>
      <c r="N172" s="184"/>
      <c r="O172" s="184"/>
      <c r="P172" s="185">
        <f>SUM(P173:P177)</f>
        <v>0</v>
      </c>
      <c r="Q172" s="184"/>
      <c r="R172" s="185">
        <f>SUM(R173:R177)</f>
        <v>2.7521E-2</v>
      </c>
      <c r="S172" s="184"/>
      <c r="T172" s="186">
        <f>SUM(T173:T177)</f>
        <v>0</v>
      </c>
      <c r="AR172" s="180" t="s">
        <v>77</v>
      </c>
      <c r="AT172" s="187" t="s">
        <v>72</v>
      </c>
      <c r="AU172" s="187" t="s">
        <v>77</v>
      </c>
      <c r="AY172" s="180" t="s">
        <v>175</v>
      </c>
      <c r="BK172" s="188">
        <f>SUM(BK173:BK177)</f>
        <v>0</v>
      </c>
    </row>
    <row r="173" spans="2:65" s="109" customFormat="1" ht="25.5" customHeight="1">
      <c r="B173" s="110"/>
      <c r="C173" s="191" t="s">
        <v>10</v>
      </c>
      <c r="D173" s="191" t="s">
        <v>177</v>
      </c>
      <c r="E173" s="192" t="s">
        <v>311</v>
      </c>
      <c r="F173" s="193" t="s">
        <v>312</v>
      </c>
      <c r="G173" s="194" t="s">
        <v>222</v>
      </c>
      <c r="H173" s="195">
        <v>5.4669999999999996</v>
      </c>
      <c r="I173" s="9"/>
      <c r="J173" s="196">
        <f>ROUND(I173*H173,2)</f>
        <v>0</v>
      </c>
      <c r="K173" s="193" t="s">
        <v>181</v>
      </c>
      <c r="L173" s="110"/>
      <c r="M173" s="197" t="s">
        <v>5</v>
      </c>
      <c r="N173" s="198" t="s">
        <v>44</v>
      </c>
      <c r="O173" s="11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99" t="s">
        <v>113</v>
      </c>
      <c r="AT173" s="99" t="s">
        <v>177</v>
      </c>
      <c r="AU173" s="99" t="s">
        <v>81</v>
      </c>
      <c r="AY173" s="99" t="s">
        <v>175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99" t="s">
        <v>77</v>
      </c>
      <c r="BK173" s="201">
        <f>ROUND(I173*H173,2)</f>
        <v>0</v>
      </c>
      <c r="BL173" s="99" t="s">
        <v>113</v>
      </c>
      <c r="BM173" s="99" t="s">
        <v>813</v>
      </c>
    </row>
    <row r="174" spans="2:65" s="207" customFormat="1">
      <c r="B174" s="206"/>
      <c r="D174" s="202" t="s">
        <v>185</v>
      </c>
      <c r="E174" s="208" t="s">
        <v>5</v>
      </c>
      <c r="F174" s="209" t="s">
        <v>193</v>
      </c>
      <c r="H174" s="208" t="s">
        <v>5</v>
      </c>
      <c r="I174" s="10"/>
      <c r="L174" s="206"/>
      <c r="M174" s="210"/>
      <c r="N174" s="211"/>
      <c r="O174" s="211"/>
      <c r="P174" s="211"/>
      <c r="Q174" s="211"/>
      <c r="R174" s="211"/>
      <c r="S174" s="211"/>
      <c r="T174" s="212"/>
      <c r="AT174" s="208" t="s">
        <v>185</v>
      </c>
      <c r="AU174" s="208" t="s">
        <v>81</v>
      </c>
      <c r="AV174" s="207" t="s">
        <v>77</v>
      </c>
      <c r="AW174" s="207" t="s">
        <v>36</v>
      </c>
      <c r="AX174" s="207" t="s">
        <v>73</v>
      </c>
      <c r="AY174" s="208" t="s">
        <v>175</v>
      </c>
    </row>
    <row r="175" spans="2:65" s="214" customFormat="1">
      <c r="B175" s="213"/>
      <c r="D175" s="202" t="s">
        <v>185</v>
      </c>
      <c r="E175" s="215" t="s">
        <v>5</v>
      </c>
      <c r="F175" s="216" t="s">
        <v>787</v>
      </c>
      <c r="H175" s="217">
        <v>5.4669999999999996</v>
      </c>
      <c r="I175" s="11"/>
      <c r="L175" s="213"/>
      <c r="M175" s="218"/>
      <c r="N175" s="219"/>
      <c r="O175" s="219"/>
      <c r="P175" s="219"/>
      <c r="Q175" s="219"/>
      <c r="R175" s="219"/>
      <c r="S175" s="219"/>
      <c r="T175" s="220"/>
      <c r="AT175" s="215" t="s">
        <v>185</v>
      </c>
      <c r="AU175" s="215" t="s">
        <v>81</v>
      </c>
      <c r="AV175" s="214" t="s">
        <v>81</v>
      </c>
      <c r="AW175" s="214" t="s">
        <v>36</v>
      </c>
      <c r="AX175" s="214" t="s">
        <v>77</v>
      </c>
      <c r="AY175" s="215" t="s">
        <v>175</v>
      </c>
    </row>
    <row r="176" spans="2:65" s="109" customFormat="1" ht="16.5" customHeight="1">
      <c r="B176" s="110"/>
      <c r="C176" s="191" t="s">
        <v>314</v>
      </c>
      <c r="D176" s="191" t="s">
        <v>177</v>
      </c>
      <c r="E176" s="192" t="s">
        <v>315</v>
      </c>
      <c r="F176" s="193" t="s">
        <v>316</v>
      </c>
      <c r="G176" s="194" t="s">
        <v>199</v>
      </c>
      <c r="H176" s="195">
        <v>37.700000000000003</v>
      </c>
      <c r="I176" s="9"/>
      <c r="J176" s="196">
        <f>ROUND(I176*H176,2)</f>
        <v>0</v>
      </c>
      <c r="K176" s="193" t="s">
        <v>181</v>
      </c>
      <c r="L176" s="110"/>
      <c r="M176" s="197" t="s">
        <v>5</v>
      </c>
      <c r="N176" s="198" t="s">
        <v>44</v>
      </c>
      <c r="O176" s="111"/>
      <c r="P176" s="199">
        <f>O176*H176</f>
        <v>0</v>
      </c>
      <c r="Q176" s="199">
        <v>7.2999999999999996E-4</v>
      </c>
      <c r="R176" s="199">
        <f>Q176*H176</f>
        <v>2.7521E-2</v>
      </c>
      <c r="S176" s="199">
        <v>0</v>
      </c>
      <c r="T176" s="200">
        <f>S176*H176</f>
        <v>0</v>
      </c>
      <c r="AR176" s="99" t="s">
        <v>113</v>
      </c>
      <c r="AT176" s="99" t="s">
        <v>177</v>
      </c>
      <c r="AU176" s="99" t="s">
        <v>81</v>
      </c>
      <c r="AY176" s="99" t="s">
        <v>175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99" t="s">
        <v>77</v>
      </c>
      <c r="BK176" s="201">
        <f>ROUND(I176*H176,2)</f>
        <v>0</v>
      </c>
      <c r="BL176" s="99" t="s">
        <v>113</v>
      </c>
      <c r="BM176" s="99" t="s">
        <v>814</v>
      </c>
    </row>
    <row r="177" spans="2:65" s="214" customFormat="1">
      <c r="B177" s="213"/>
      <c r="D177" s="202" t="s">
        <v>185</v>
      </c>
      <c r="E177" s="215" t="s">
        <v>5</v>
      </c>
      <c r="F177" s="216" t="s">
        <v>815</v>
      </c>
      <c r="H177" s="217">
        <v>37.700000000000003</v>
      </c>
      <c r="I177" s="11"/>
      <c r="L177" s="213"/>
      <c r="M177" s="218"/>
      <c r="N177" s="219"/>
      <c r="O177" s="219"/>
      <c r="P177" s="219"/>
      <c r="Q177" s="219"/>
      <c r="R177" s="219"/>
      <c r="S177" s="219"/>
      <c r="T177" s="220"/>
      <c r="AT177" s="215" t="s">
        <v>185</v>
      </c>
      <c r="AU177" s="215" t="s">
        <v>81</v>
      </c>
      <c r="AV177" s="214" t="s">
        <v>81</v>
      </c>
      <c r="AW177" s="214" t="s">
        <v>36</v>
      </c>
      <c r="AX177" s="214" t="s">
        <v>77</v>
      </c>
      <c r="AY177" s="215" t="s">
        <v>175</v>
      </c>
    </row>
    <row r="178" spans="2:65" s="179" customFormat="1" ht="29.85" customHeight="1">
      <c r="B178" s="178"/>
      <c r="D178" s="180" t="s">
        <v>72</v>
      </c>
      <c r="E178" s="189" t="s">
        <v>98</v>
      </c>
      <c r="F178" s="189" t="s">
        <v>319</v>
      </c>
      <c r="I178" s="8"/>
      <c r="J178" s="190">
        <f>BK178</f>
        <v>0</v>
      </c>
      <c r="L178" s="178"/>
      <c r="M178" s="183"/>
      <c r="N178" s="184"/>
      <c r="O178" s="184"/>
      <c r="P178" s="185">
        <f>SUM(P179:P183)</f>
        <v>0</v>
      </c>
      <c r="Q178" s="184"/>
      <c r="R178" s="185">
        <f>SUM(R179:R183)</f>
        <v>0</v>
      </c>
      <c r="S178" s="184"/>
      <c r="T178" s="186">
        <f>SUM(T179:T183)</f>
        <v>4.4616000000000007</v>
      </c>
      <c r="AR178" s="180" t="s">
        <v>77</v>
      </c>
      <c r="AT178" s="187" t="s">
        <v>72</v>
      </c>
      <c r="AU178" s="187" t="s">
        <v>77</v>
      </c>
      <c r="AY178" s="180" t="s">
        <v>175</v>
      </c>
      <c r="BK178" s="188">
        <f>SUM(BK179:BK183)</f>
        <v>0</v>
      </c>
    </row>
    <row r="179" spans="2:65" s="109" customFormat="1" ht="25.5" customHeight="1">
      <c r="B179" s="110"/>
      <c r="C179" s="191" t="s">
        <v>320</v>
      </c>
      <c r="D179" s="191" t="s">
        <v>177</v>
      </c>
      <c r="E179" s="192" t="s">
        <v>321</v>
      </c>
      <c r="F179" s="193" t="s">
        <v>322</v>
      </c>
      <c r="G179" s="194" t="s">
        <v>222</v>
      </c>
      <c r="H179" s="195">
        <v>2.028</v>
      </c>
      <c r="I179" s="9"/>
      <c r="J179" s="196">
        <f>ROUND(I179*H179,2)</f>
        <v>0</v>
      </c>
      <c r="K179" s="193" t="s">
        <v>200</v>
      </c>
      <c r="L179" s="110"/>
      <c r="M179" s="197" t="s">
        <v>5</v>
      </c>
      <c r="N179" s="198" t="s">
        <v>44</v>
      </c>
      <c r="O179" s="111"/>
      <c r="P179" s="199">
        <f>O179*H179</f>
        <v>0</v>
      </c>
      <c r="Q179" s="199">
        <v>0</v>
      </c>
      <c r="R179" s="199">
        <f>Q179*H179</f>
        <v>0</v>
      </c>
      <c r="S179" s="199">
        <v>2.2000000000000002</v>
      </c>
      <c r="T179" s="200">
        <f>S179*H179</f>
        <v>4.4616000000000007</v>
      </c>
      <c r="AR179" s="99" t="s">
        <v>113</v>
      </c>
      <c r="AT179" s="99" t="s">
        <v>177</v>
      </c>
      <c r="AU179" s="99" t="s">
        <v>81</v>
      </c>
      <c r="AY179" s="99" t="s">
        <v>175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99" t="s">
        <v>77</v>
      </c>
      <c r="BK179" s="201">
        <f>ROUND(I179*H179,2)</f>
        <v>0</v>
      </c>
      <c r="BL179" s="99" t="s">
        <v>113</v>
      </c>
      <c r="BM179" s="99" t="s">
        <v>816</v>
      </c>
    </row>
    <row r="180" spans="2:65" s="109" customFormat="1" ht="27">
      <c r="B180" s="110"/>
      <c r="D180" s="202" t="s">
        <v>183</v>
      </c>
      <c r="F180" s="203" t="s">
        <v>324</v>
      </c>
      <c r="I180" s="7"/>
      <c r="L180" s="110"/>
      <c r="M180" s="204"/>
      <c r="N180" s="111"/>
      <c r="O180" s="111"/>
      <c r="P180" s="111"/>
      <c r="Q180" s="111"/>
      <c r="R180" s="111"/>
      <c r="S180" s="111"/>
      <c r="T180" s="205"/>
      <c r="AT180" s="99" t="s">
        <v>183</v>
      </c>
      <c r="AU180" s="99" t="s">
        <v>81</v>
      </c>
    </row>
    <row r="181" spans="2:65" s="207" customFormat="1">
      <c r="B181" s="206"/>
      <c r="D181" s="202" t="s">
        <v>185</v>
      </c>
      <c r="E181" s="208" t="s">
        <v>5</v>
      </c>
      <c r="F181" s="209" t="s">
        <v>817</v>
      </c>
      <c r="H181" s="208" t="s">
        <v>5</v>
      </c>
      <c r="I181" s="10"/>
      <c r="L181" s="206"/>
      <c r="M181" s="210"/>
      <c r="N181" s="211"/>
      <c r="O181" s="211"/>
      <c r="P181" s="211"/>
      <c r="Q181" s="211"/>
      <c r="R181" s="211"/>
      <c r="S181" s="211"/>
      <c r="T181" s="212"/>
      <c r="AT181" s="208" t="s">
        <v>185</v>
      </c>
      <c r="AU181" s="208" t="s">
        <v>81</v>
      </c>
      <c r="AV181" s="207" t="s">
        <v>77</v>
      </c>
      <c r="AW181" s="207" t="s">
        <v>36</v>
      </c>
      <c r="AX181" s="207" t="s">
        <v>73</v>
      </c>
      <c r="AY181" s="208" t="s">
        <v>175</v>
      </c>
    </row>
    <row r="182" spans="2:65" s="214" customFormat="1">
      <c r="B182" s="213"/>
      <c r="D182" s="202" t="s">
        <v>185</v>
      </c>
      <c r="E182" s="215" t="s">
        <v>5</v>
      </c>
      <c r="F182" s="216" t="s">
        <v>818</v>
      </c>
      <c r="H182" s="217">
        <v>2.028</v>
      </c>
      <c r="I182" s="11"/>
      <c r="L182" s="213"/>
      <c r="M182" s="218"/>
      <c r="N182" s="219"/>
      <c r="O182" s="219"/>
      <c r="P182" s="219"/>
      <c r="Q182" s="219"/>
      <c r="R182" s="219"/>
      <c r="S182" s="219"/>
      <c r="T182" s="220"/>
      <c r="AT182" s="215" t="s">
        <v>185</v>
      </c>
      <c r="AU182" s="215" t="s">
        <v>81</v>
      </c>
      <c r="AV182" s="214" t="s">
        <v>81</v>
      </c>
      <c r="AW182" s="214" t="s">
        <v>36</v>
      </c>
      <c r="AX182" s="214" t="s">
        <v>77</v>
      </c>
      <c r="AY182" s="215" t="s">
        <v>175</v>
      </c>
    </row>
    <row r="183" spans="2:65" s="109" customFormat="1" ht="16.5" customHeight="1">
      <c r="B183" s="110"/>
      <c r="C183" s="191" t="s">
        <v>328</v>
      </c>
      <c r="D183" s="191" t="s">
        <v>177</v>
      </c>
      <c r="E183" s="192" t="s">
        <v>329</v>
      </c>
      <c r="F183" s="193" t="s">
        <v>330</v>
      </c>
      <c r="G183" s="194" t="s">
        <v>199</v>
      </c>
      <c r="H183" s="195">
        <v>37.700000000000003</v>
      </c>
      <c r="I183" s="9"/>
      <c r="J183" s="196">
        <f>ROUND(I183*H183,2)</f>
        <v>0</v>
      </c>
      <c r="K183" s="193" t="s">
        <v>181</v>
      </c>
      <c r="L183" s="110"/>
      <c r="M183" s="197" t="s">
        <v>5</v>
      </c>
      <c r="N183" s="198" t="s">
        <v>44</v>
      </c>
      <c r="O183" s="11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AR183" s="99" t="s">
        <v>113</v>
      </c>
      <c r="AT183" s="99" t="s">
        <v>177</v>
      </c>
      <c r="AU183" s="99" t="s">
        <v>81</v>
      </c>
      <c r="AY183" s="99" t="s">
        <v>175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99" t="s">
        <v>77</v>
      </c>
      <c r="BK183" s="201">
        <f>ROUND(I183*H183,2)</f>
        <v>0</v>
      </c>
      <c r="BL183" s="99" t="s">
        <v>113</v>
      </c>
      <c r="BM183" s="99" t="s">
        <v>819</v>
      </c>
    </row>
    <row r="184" spans="2:65" s="179" customFormat="1" ht="29.85" customHeight="1">
      <c r="B184" s="178"/>
      <c r="D184" s="180" t="s">
        <v>72</v>
      </c>
      <c r="E184" s="189" t="s">
        <v>113</v>
      </c>
      <c r="F184" s="189" t="s">
        <v>332</v>
      </c>
      <c r="I184" s="8"/>
      <c r="J184" s="190">
        <f>BK184</f>
        <v>0</v>
      </c>
      <c r="L184" s="178"/>
      <c r="M184" s="183"/>
      <c r="N184" s="184"/>
      <c r="O184" s="184"/>
      <c r="P184" s="185">
        <f>SUM(P185:P203)</f>
        <v>0</v>
      </c>
      <c r="Q184" s="184"/>
      <c r="R184" s="185">
        <f>SUM(R185:R203)</f>
        <v>4.7600000000000003E-2</v>
      </c>
      <c r="S184" s="184"/>
      <c r="T184" s="186">
        <f>SUM(T185:T203)</f>
        <v>0</v>
      </c>
      <c r="AR184" s="180" t="s">
        <v>77</v>
      </c>
      <c r="AT184" s="187" t="s">
        <v>72</v>
      </c>
      <c r="AU184" s="187" t="s">
        <v>77</v>
      </c>
      <c r="AY184" s="180" t="s">
        <v>175</v>
      </c>
      <c r="BK184" s="188">
        <f>SUM(BK185:BK203)</f>
        <v>0</v>
      </c>
    </row>
    <row r="185" spans="2:65" s="109" customFormat="1" ht="25.5" customHeight="1">
      <c r="B185" s="110"/>
      <c r="C185" s="191" t="s">
        <v>333</v>
      </c>
      <c r="D185" s="191" t="s">
        <v>177</v>
      </c>
      <c r="E185" s="192" t="s">
        <v>334</v>
      </c>
      <c r="F185" s="193" t="s">
        <v>2632</v>
      </c>
      <c r="G185" s="194" t="s">
        <v>222</v>
      </c>
      <c r="H185" s="195">
        <v>0.13200000000000001</v>
      </c>
      <c r="I185" s="9"/>
      <c r="J185" s="196">
        <f>ROUND(I185*H185,2)</f>
        <v>0</v>
      </c>
      <c r="K185" s="193" t="s">
        <v>200</v>
      </c>
      <c r="L185" s="110"/>
      <c r="M185" s="197" t="s">
        <v>5</v>
      </c>
      <c r="N185" s="198" t="s">
        <v>44</v>
      </c>
      <c r="O185" s="11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AR185" s="99" t="s">
        <v>113</v>
      </c>
      <c r="AT185" s="99" t="s">
        <v>177</v>
      </c>
      <c r="AU185" s="99" t="s">
        <v>81</v>
      </c>
      <c r="AY185" s="99" t="s">
        <v>175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99" t="s">
        <v>77</v>
      </c>
      <c r="BK185" s="201">
        <f>ROUND(I185*H185,2)</f>
        <v>0</v>
      </c>
      <c r="BL185" s="99" t="s">
        <v>113</v>
      </c>
      <c r="BM185" s="99" t="s">
        <v>820</v>
      </c>
    </row>
    <row r="186" spans="2:65" s="207" customFormat="1">
      <c r="B186" s="206"/>
      <c r="D186" s="202" t="s">
        <v>185</v>
      </c>
      <c r="E186" s="208" t="s">
        <v>5</v>
      </c>
      <c r="F186" s="209" t="s">
        <v>533</v>
      </c>
      <c r="H186" s="208" t="s">
        <v>5</v>
      </c>
      <c r="I186" s="10"/>
      <c r="L186" s="206"/>
      <c r="M186" s="210"/>
      <c r="N186" s="211"/>
      <c r="O186" s="211"/>
      <c r="P186" s="211"/>
      <c r="Q186" s="211"/>
      <c r="R186" s="211"/>
      <c r="S186" s="211"/>
      <c r="T186" s="212"/>
      <c r="AT186" s="208" t="s">
        <v>185</v>
      </c>
      <c r="AU186" s="208" t="s">
        <v>81</v>
      </c>
      <c r="AV186" s="207" t="s">
        <v>77</v>
      </c>
      <c r="AW186" s="207" t="s">
        <v>36</v>
      </c>
      <c r="AX186" s="207" t="s">
        <v>73</v>
      </c>
      <c r="AY186" s="208" t="s">
        <v>175</v>
      </c>
    </row>
    <row r="187" spans="2:65" s="207" customFormat="1">
      <c r="B187" s="206"/>
      <c r="D187" s="202" t="s">
        <v>185</v>
      </c>
      <c r="E187" s="208" t="s">
        <v>5</v>
      </c>
      <c r="F187" s="209" t="s">
        <v>336</v>
      </c>
      <c r="H187" s="208" t="s">
        <v>5</v>
      </c>
      <c r="I187" s="10"/>
      <c r="L187" s="206"/>
      <c r="M187" s="210"/>
      <c r="N187" s="211"/>
      <c r="O187" s="211"/>
      <c r="P187" s="211"/>
      <c r="Q187" s="211"/>
      <c r="R187" s="211"/>
      <c r="S187" s="211"/>
      <c r="T187" s="212"/>
      <c r="AT187" s="208" t="s">
        <v>185</v>
      </c>
      <c r="AU187" s="208" t="s">
        <v>81</v>
      </c>
      <c r="AV187" s="207" t="s">
        <v>77</v>
      </c>
      <c r="AW187" s="207" t="s">
        <v>36</v>
      </c>
      <c r="AX187" s="207" t="s">
        <v>73</v>
      </c>
      <c r="AY187" s="208" t="s">
        <v>175</v>
      </c>
    </row>
    <row r="188" spans="2:65" s="214" customFormat="1">
      <c r="B188" s="213"/>
      <c r="D188" s="202" t="s">
        <v>185</v>
      </c>
      <c r="E188" s="215" t="s">
        <v>5</v>
      </c>
      <c r="F188" s="216" t="s">
        <v>821</v>
      </c>
      <c r="H188" s="217">
        <v>0.13200000000000001</v>
      </c>
      <c r="I188" s="11"/>
      <c r="L188" s="213"/>
      <c r="M188" s="218"/>
      <c r="N188" s="219"/>
      <c r="O188" s="219"/>
      <c r="P188" s="219"/>
      <c r="Q188" s="219"/>
      <c r="R188" s="219"/>
      <c r="S188" s="219"/>
      <c r="T188" s="220"/>
      <c r="AT188" s="215" t="s">
        <v>185</v>
      </c>
      <c r="AU188" s="215" t="s">
        <v>81</v>
      </c>
      <c r="AV188" s="214" t="s">
        <v>81</v>
      </c>
      <c r="AW188" s="214" t="s">
        <v>36</v>
      </c>
      <c r="AX188" s="214" t="s">
        <v>77</v>
      </c>
      <c r="AY188" s="215" t="s">
        <v>175</v>
      </c>
    </row>
    <row r="189" spans="2:65" s="109" customFormat="1" ht="25.5" customHeight="1">
      <c r="B189" s="110"/>
      <c r="C189" s="191" t="s">
        <v>338</v>
      </c>
      <c r="D189" s="191" t="s">
        <v>177</v>
      </c>
      <c r="E189" s="192" t="s">
        <v>339</v>
      </c>
      <c r="F189" s="193" t="s">
        <v>340</v>
      </c>
      <c r="G189" s="194" t="s">
        <v>341</v>
      </c>
      <c r="H189" s="195">
        <v>1</v>
      </c>
      <c r="I189" s="9"/>
      <c r="J189" s="196">
        <f>ROUND(I189*H189,2)</f>
        <v>0</v>
      </c>
      <c r="K189" s="193" t="s">
        <v>200</v>
      </c>
      <c r="L189" s="110"/>
      <c r="M189" s="197" t="s">
        <v>5</v>
      </c>
      <c r="N189" s="198" t="s">
        <v>44</v>
      </c>
      <c r="O189" s="111"/>
      <c r="P189" s="199">
        <f>O189*H189</f>
        <v>0</v>
      </c>
      <c r="Q189" s="199">
        <v>6.6E-3</v>
      </c>
      <c r="R189" s="199">
        <f>Q189*H189</f>
        <v>6.6E-3</v>
      </c>
      <c r="S189" s="199">
        <v>0</v>
      </c>
      <c r="T189" s="200">
        <f>S189*H189</f>
        <v>0</v>
      </c>
      <c r="AR189" s="99" t="s">
        <v>113</v>
      </c>
      <c r="AT189" s="99" t="s">
        <v>177</v>
      </c>
      <c r="AU189" s="99" t="s">
        <v>81</v>
      </c>
      <c r="AY189" s="99" t="s">
        <v>175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99" t="s">
        <v>77</v>
      </c>
      <c r="BK189" s="201">
        <f>ROUND(I189*H189,2)</f>
        <v>0</v>
      </c>
      <c r="BL189" s="99" t="s">
        <v>113</v>
      </c>
      <c r="BM189" s="99" t="s">
        <v>822</v>
      </c>
    </row>
    <row r="190" spans="2:65" s="207" customFormat="1">
      <c r="B190" s="206"/>
      <c r="D190" s="202" t="s">
        <v>185</v>
      </c>
      <c r="E190" s="208" t="s">
        <v>5</v>
      </c>
      <c r="F190" s="209" t="s">
        <v>343</v>
      </c>
      <c r="H190" s="208" t="s">
        <v>5</v>
      </c>
      <c r="I190" s="10"/>
      <c r="L190" s="206"/>
      <c r="M190" s="210"/>
      <c r="N190" s="211"/>
      <c r="O190" s="211"/>
      <c r="P190" s="211"/>
      <c r="Q190" s="211"/>
      <c r="R190" s="211"/>
      <c r="S190" s="211"/>
      <c r="T190" s="212"/>
      <c r="AT190" s="208" t="s">
        <v>185</v>
      </c>
      <c r="AU190" s="208" t="s">
        <v>81</v>
      </c>
      <c r="AV190" s="207" t="s">
        <v>77</v>
      </c>
      <c r="AW190" s="207" t="s">
        <v>36</v>
      </c>
      <c r="AX190" s="207" t="s">
        <v>73</v>
      </c>
      <c r="AY190" s="208" t="s">
        <v>175</v>
      </c>
    </row>
    <row r="191" spans="2:65" s="214" customFormat="1">
      <c r="B191" s="213"/>
      <c r="D191" s="202" t="s">
        <v>185</v>
      </c>
      <c r="E191" s="215" t="s">
        <v>5</v>
      </c>
      <c r="F191" s="216" t="s">
        <v>77</v>
      </c>
      <c r="H191" s="217">
        <v>1</v>
      </c>
      <c r="I191" s="11"/>
      <c r="L191" s="213"/>
      <c r="M191" s="218"/>
      <c r="N191" s="219"/>
      <c r="O191" s="219"/>
      <c r="P191" s="219"/>
      <c r="Q191" s="219"/>
      <c r="R191" s="219"/>
      <c r="S191" s="219"/>
      <c r="T191" s="220"/>
      <c r="AT191" s="215" t="s">
        <v>185</v>
      </c>
      <c r="AU191" s="215" t="s">
        <v>81</v>
      </c>
      <c r="AV191" s="214" t="s">
        <v>81</v>
      </c>
      <c r="AW191" s="214" t="s">
        <v>36</v>
      </c>
      <c r="AX191" s="214" t="s">
        <v>77</v>
      </c>
      <c r="AY191" s="215" t="s">
        <v>175</v>
      </c>
    </row>
    <row r="192" spans="2:65" s="109" customFormat="1" ht="16.5" customHeight="1">
      <c r="B192" s="110"/>
      <c r="C192" s="229" t="s">
        <v>344</v>
      </c>
      <c r="D192" s="229" t="s">
        <v>287</v>
      </c>
      <c r="E192" s="230" t="s">
        <v>823</v>
      </c>
      <c r="F192" s="231" t="s">
        <v>824</v>
      </c>
      <c r="G192" s="232" t="s">
        <v>341</v>
      </c>
      <c r="H192" s="233">
        <v>1</v>
      </c>
      <c r="I192" s="13"/>
      <c r="J192" s="234">
        <f>ROUND(I192*H192,2)</f>
        <v>0</v>
      </c>
      <c r="K192" s="231" t="s">
        <v>5</v>
      </c>
      <c r="L192" s="235"/>
      <c r="M192" s="236" t="s">
        <v>5</v>
      </c>
      <c r="N192" s="237" t="s">
        <v>44</v>
      </c>
      <c r="O192" s="111"/>
      <c r="P192" s="199">
        <f>O192*H192</f>
        <v>0</v>
      </c>
      <c r="Q192" s="199">
        <v>4.1000000000000002E-2</v>
      </c>
      <c r="R192" s="199">
        <f>Q192*H192</f>
        <v>4.1000000000000002E-2</v>
      </c>
      <c r="S192" s="199">
        <v>0</v>
      </c>
      <c r="T192" s="200">
        <f>S192*H192</f>
        <v>0</v>
      </c>
      <c r="AR192" s="99" t="s">
        <v>225</v>
      </c>
      <c r="AT192" s="99" t="s">
        <v>287</v>
      </c>
      <c r="AU192" s="99" t="s">
        <v>81</v>
      </c>
      <c r="AY192" s="99" t="s">
        <v>175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99" t="s">
        <v>77</v>
      </c>
      <c r="BK192" s="201">
        <f>ROUND(I192*H192,2)</f>
        <v>0</v>
      </c>
      <c r="BL192" s="99" t="s">
        <v>113</v>
      </c>
      <c r="BM192" s="99" t="s">
        <v>825</v>
      </c>
    </row>
    <row r="193" spans="2:65" s="109" customFormat="1" ht="25.5" customHeight="1">
      <c r="B193" s="110"/>
      <c r="C193" s="191" t="s">
        <v>348</v>
      </c>
      <c r="D193" s="191" t="s">
        <v>177</v>
      </c>
      <c r="E193" s="192" t="s">
        <v>349</v>
      </c>
      <c r="F193" s="193" t="s">
        <v>350</v>
      </c>
      <c r="G193" s="194" t="s">
        <v>222</v>
      </c>
      <c r="H193" s="195">
        <v>4.2809999999999997</v>
      </c>
      <c r="I193" s="9"/>
      <c r="J193" s="196">
        <f>ROUND(I193*H193,2)</f>
        <v>0</v>
      </c>
      <c r="K193" s="193" t="s">
        <v>200</v>
      </c>
      <c r="L193" s="110"/>
      <c r="M193" s="197" t="s">
        <v>5</v>
      </c>
      <c r="N193" s="198" t="s">
        <v>44</v>
      </c>
      <c r="O193" s="11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99" t="s">
        <v>113</v>
      </c>
      <c r="AT193" s="99" t="s">
        <v>177</v>
      </c>
      <c r="AU193" s="99" t="s">
        <v>81</v>
      </c>
      <c r="AY193" s="99" t="s">
        <v>175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99" t="s">
        <v>77</v>
      </c>
      <c r="BK193" s="201">
        <f>ROUND(I193*H193,2)</f>
        <v>0</v>
      </c>
      <c r="BL193" s="99" t="s">
        <v>113</v>
      </c>
      <c r="BM193" s="99" t="s">
        <v>826</v>
      </c>
    </row>
    <row r="194" spans="2:65" s="207" customFormat="1">
      <c r="B194" s="206"/>
      <c r="D194" s="202" t="s">
        <v>185</v>
      </c>
      <c r="E194" s="208" t="s">
        <v>5</v>
      </c>
      <c r="F194" s="209" t="s">
        <v>533</v>
      </c>
      <c r="H194" s="208" t="s">
        <v>5</v>
      </c>
      <c r="I194" s="10"/>
      <c r="L194" s="206"/>
      <c r="M194" s="210"/>
      <c r="N194" s="211"/>
      <c r="O194" s="211"/>
      <c r="P194" s="211"/>
      <c r="Q194" s="211"/>
      <c r="R194" s="211"/>
      <c r="S194" s="211"/>
      <c r="T194" s="212"/>
      <c r="AT194" s="208" t="s">
        <v>185</v>
      </c>
      <c r="AU194" s="208" t="s">
        <v>81</v>
      </c>
      <c r="AV194" s="207" t="s">
        <v>77</v>
      </c>
      <c r="AW194" s="207" t="s">
        <v>36</v>
      </c>
      <c r="AX194" s="207" t="s">
        <v>73</v>
      </c>
      <c r="AY194" s="208" t="s">
        <v>175</v>
      </c>
    </row>
    <row r="195" spans="2:65" s="207" customFormat="1">
      <c r="B195" s="206"/>
      <c r="D195" s="202" t="s">
        <v>185</v>
      </c>
      <c r="E195" s="208" t="s">
        <v>5</v>
      </c>
      <c r="F195" s="209" t="s">
        <v>827</v>
      </c>
      <c r="H195" s="208" t="s">
        <v>5</v>
      </c>
      <c r="I195" s="10"/>
      <c r="L195" s="206"/>
      <c r="M195" s="210"/>
      <c r="N195" s="211"/>
      <c r="O195" s="211"/>
      <c r="P195" s="211"/>
      <c r="Q195" s="211"/>
      <c r="R195" s="211"/>
      <c r="S195" s="211"/>
      <c r="T195" s="212"/>
      <c r="AT195" s="208" t="s">
        <v>185</v>
      </c>
      <c r="AU195" s="208" t="s">
        <v>81</v>
      </c>
      <c r="AV195" s="207" t="s">
        <v>77</v>
      </c>
      <c r="AW195" s="207" t="s">
        <v>36</v>
      </c>
      <c r="AX195" s="207" t="s">
        <v>73</v>
      </c>
      <c r="AY195" s="208" t="s">
        <v>175</v>
      </c>
    </row>
    <row r="196" spans="2:65" s="214" customFormat="1">
      <c r="B196" s="213"/>
      <c r="D196" s="202" t="s">
        <v>185</v>
      </c>
      <c r="E196" s="215" t="s">
        <v>5</v>
      </c>
      <c r="F196" s="216" t="s">
        <v>828</v>
      </c>
      <c r="H196" s="217">
        <v>4.08</v>
      </c>
      <c r="I196" s="11"/>
      <c r="L196" s="213"/>
      <c r="M196" s="218"/>
      <c r="N196" s="219"/>
      <c r="O196" s="219"/>
      <c r="P196" s="219"/>
      <c r="Q196" s="219"/>
      <c r="R196" s="219"/>
      <c r="S196" s="219"/>
      <c r="T196" s="220"/>
      <c r="AT196" s="215" t="s">
        <v>185</v>
      </c>
      <c r="AU196" s="215" t="s">
        <v>81</v>
      </c>
      <c r="AV196" s="214" t="s">
        <v>81</v>
      </c>
      <c r="AW196" s="214" t="s">
        <v>36</v>
      </c>
      <c r="AX196" s="214" t="s">
        <v>73</v>
      </c>
      <c r="AY196" s="215" t="s">
        <v>175</v>
      </c>
    </row>
    <row r="197" spans="2:65" s="207" customFormat="1">
      <c r="B197" s="206"/>
      <c r="D197" s="202" t="s">
        <v>185</v>
      </c>
      <c r="E197" s="208" t="s">
        <v>5</v>
      </c>
      <c r="F197" s="209" t="s">
        <v>354</v>
      </c>
      <c r="H197" s="208" t="s">
        <v>5</v>
      </c>
      <c r="I197" s="10"/>
      <c r="L197" s="206"/>
      <c r="M197" s="210"/>
      <c r="N197" s="211"/>
      <c r="O197" s="211"/>
      <c r="P197" s="211"/>
      <c r="Q197" s="211"/>
      <c r="R197" s="211"/>
      <c r="S197" s="211"/>
      <c r="T197" s="212"/>
      <c r="AT197" s="208" t="s">
        <v>185</v>
      </c>
      <c r="AU197" s="208" t="s">
        <v>81</v>
      </c>
      <c r="AV197" s="207" t="s">
        <v>77</v>
      </c>
      <c r="AW197" s="207" t="s">
        <v>36</v>
      </c>
      <c r="AX197" s="207" t="s">
        <v>73</v>
      </c>
      <c r="AY197" s="208" t="s">
        <v>175</v>
      </c>
    </row>
    <row r="198" spans="2:65" s="207" customFormat="1">
      <c r="B198" s="206"/>
      <c r="D198" s="202" t="s">
        <v>185</v>
      </c>
      <c r="E198" s="208" t="s">
        <v>5</v>
      </c>
      <c r="F198" s="209" t="s">
        <v>355</v>
      </c>
      <c r="H198" s="208" t="s">
        <v>5</v>
      </c>
      <c r="I198" s="10"/>
      <c r="L198" s="206"/>
      <c r="M198" s="210"/>
      <c r="N198" s="211"/>
      <c r="O198" s="211"/>
      <c r="P198" s="211"/>
      <c r="Q198" s="211"/>
      <c r="R198" s="211"/>
      <c r="S198" s="211"/>
      <c r="T198" s="212"/>
      <c r="AT198" s="208" t="s">
        <v>185</v>
      </c>
      <c r="AU198" s="208" t="s">
        <v>81</v>
      </c>
      <c r="AV198" s="207" t="s">
        <v>77</v>
      </c>
      <c r="AW198" s="207" t="s">
        <v>36</v>
      </c>
      <c r="AX198" s="207" t="s">
        <v>73</v>
      </c>
      <c r="AY198" s="208" t="s">
        <v>175</v>
      </c>
    </row>
    <row r="199" spans="2:65" s="214" customFormat="1">
      <c r="B199" s="213"/>
      <c r="D199" s="202" t="s">
        <v>185</v>
      </c>
      <c r="E199" s="215" t="s">
        <v>5</v>
      </c>
      <c r="F199" s="216" t="s">
        <v>356</v>
      </c>
      <c r="H199" s="217">
        <v>0.20100000000000001</v>
      </c>
      <c r="I199" s="11"/>
      <c r="L199" s="213"/>
      <c r="M199" s="218"/>
      <c r="N199" s="219"/>
      <c r="O199" s="219"/>
      <c r="P199" s="219"/>
      <c r="Q199" s="219"/>
      <c r="R199" s="219"/>
      <c r="S199" s="219"/>
      <c r="T199" s="220"/>
      <c r="AT199" s="215" t="s">
        <v>185</v>
      </c>
      <c r="AU199" s="215" t="s">
        <v>81</v>
      </c>
      <c r="AV199" s="214" t="s">
        <v>81</v>
      </c>
      <c r="AW199" s="214" t="s">
        <v>36</v>
      </c>
      <c r="AX199" s="214" t="s">
        <v>73</v>
      </c>
      <c r="AY199" s="215" t="s">
        <v>175</v>
      </c>
    </row>
    <row r="200" spans="2:65" s="222" customFormat="1">
      <c r="B200" s="221"/>
      <c r="D200" s="202" t="s">
        <v>185</v>
      </c>
      <c r="E200" s="223" t="s">
        <v>5</v>
      </c>
      <c r="F200" s="224" t="s">
        <v>196</v>
      </c>
      <c r="H200" s="225">
        <v>4.2809999999999997</v>
      </c>
      <c r="I200" s="12"/>
      <c r="L200" s="221"/>
      <c r="M200" s="226"/>
      <c r="N200" s="227"/>
      <c r="O200" s="227"/>
      <c r="P200" s="227"/>
      <c r="Q200" s="227"/>
      <c r="R200" s="227"/>
      <c r="S200" s="227"/>
      <c r="T200" s="228"/>
      <c r="AT200" s="223" t="s">
        <v>185</v>
      </c>
      <c r="AU200" s="223" t="s">
        <v>81</v>
      </c>
      <c r="AV200" s="222" t="s">
        <v>113</v>
      </c>
      <c r="AW200" s="222" t="s">
        <v>36</v>
      </c>
      <c r="AX200" s="222" t="s">
        <v>77</v>
      </c>
      <c r="AY200" s="223" t="s">
        <v>175</v>
      </c>
    </row>
    <row r="201" spans="2:65" s="109" customFormat="1" ht="25.5" customHeight="1">
      <c r="B201" s="110"/>
      <c r="C201" s="191" t="s">
        <v>357</v>
      </c>
      <c r="D201" s="191" t="s">
        <v>177</v>
      </c>
      <c r="E201" s="192" t="s">
        <v>358</v>
      </c>
      <c r="F201" s="193" t="s">
        <v>359</v>
      </c>
      <c r="G201" s="194" t="s">
        <v>222</v>
      </c>
      <c r="H201" s="195">
        <v>1.988</v>
      </c>
      <c r="I201" s="9"/>
      <c r="J201" s="196">
        <f>ROUND(I201*H201,2)</f>
        <v>0</v>
      </c>
      <c r="K201" s="193" t="s">
        <v>200</v>
      </c>
      <c r="L201" s="110"/>
      <c r="M201" s="197" t="s">
        <v>5</v>
      </c>
      <c r="N201" s="198" t="s">
        <v>44</v>
      </c>
      <c r="O201" s="11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99" t="s">
        <v>113</v>
      </c>
      <c r="AT201" s="99" t="s">
        <v>177</v>
      </c>
      <c r="AU201" s="99" t="s">
        <v>81</v>
      </c>
      <c r="AY201" s="99" t="s">
        <v>175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99" t="s">
        <v>77</v>
      </c>
      <c r="BK201" s="201">
        <f>ROUND(I201*H201,2)</f>
        <v>0</v>
      </c>
      <c r="BL201" s="99" t="s">
        <v>113</v>
      </c>
      <c r="BM201" s="99" t="s">
        <v>829</v>
      </c>
    </row>
    <row r="202" spans="2:65" s="207" customFormat="1">
      <c r="B202" s="206"/>
      <c r="D202" s="202" t="s">
        <v>185</v>
      </c>
      <c r="E202" s="208" t="s">
        <v>5</v>
      </c>
      <c r="F202" s="209" t="s">
        <v>193</v>
      </c>
      <c r="H202" s="208" t="s">
        <v>5</v>
      </c>
      <c r="I202" s="10"/>
      <c r="L202" s="206"/>
      <c r="M202" s="210"/>
      <c r="N202" s="211"/>
      <c r="O202" s="211"/>
      <c r="P202" s="211"/>
      <c r="Q202" s="211"/>
      <c r="R202" s="211"/>
      <c r="S202" s="211"/>
      <c r="T202" s="212"/>
      <c r="AT202" s="208" t="s">
        <v>185</v>
      </c>
      <c r="AU202" s="208" t="s">
        <v>81</v>
      </c>
      <c r="AV202" s="207" t="s">
        <v>77</v>
      </c>
      <c r="AW202" s="207" t="s">
        <v>36</v>
      </c>
      <c r="AX202" s="207" t="s">
        <v>73</v>
      </c>
      <c r="AY202" s="208" t="s">
        <v>175</v>
      </c>
    </row>
    <row r="203" spans="2:65" s="214" customFormat="1">
      <c r="B203" s="213"/>
      <c r="D203" s="202" t="s">
        <v>185</v>
      </c>
      <c r="E203" s="215" t="s">
        <v>5</v>
      </c>
      <c r="F203" s="216" t="s">
        <v>830</v>
      </c>
      <c r="H203" s="217">
        <v>1.988</v>
      </c>
      <c r="I203" s="11"/>
      <c r="L203" s="213"/>
      <c r="M203" s="218"/>
      <c r="N203" s="219"/>
      <c r="O203" s="219"/>
      <c r="P203" s="219"/>
      <c r="Q203" s="219"/>
      <c r="R203" s="219"/>
      <c r="S203" s="219"/>
      <c r="T203" s="220"/>
      <c r="AT203" s="215" t="s">
        <v>185</v>
      </c>
      <c r="AU203" s="215" t="s">
        <v>81</v>
      </c>
      <c r="AV203" s="214" t="s">
        <v>81</v>
      </c>
      <c r="AW203" s="214" t="s">
        <v>36</v>
      </c>
      <c r="AX203" s="214" t="s">
        <v>77</v>
      </c>
      <c r="AY203" s="215" t="s">
        <v>175</v>
      </c>
    </row>
    <row r="204" spans="2:65" s="179" customFormat="1" ht="29.85" customHeight="1">
      <c r="B204" s="178"/>
      <c r="D204" s="180" t="s">
        <v>72</v>
      </c>
      <c r="E204" s="189" t="s">
        <v>125</v>
      </c>
      <c r="F204" s="189" t="s">
        <v>362</v>
      </c>
      <c r="I204" s="8"/>
      <c r="J204" s="190">
        <f>BK204</f>
        <v>0</v>
      </c>
      <c r="L204" s="178"/>
      <c r="M204" s="183"/>
      <c r="N204" s="184"/>
      <c r="O204" s="184"/>
      <c r="P204" s="185">
        <f>SUM(P205:P214)</f>
        <v>0</v>
      </c>
      <c r="Q204" s="184"/>
      <c r="R204" s="185">
        <f>SUM(R205:R214)</f>
        <v>0</v>
      </c>
      <c r="S204" s="184"/>
      <c r="T204" s="186">
        <f>SUM(T205:T214)</f>
        <v>0</v>
      </c>
      <c r="AR204" s="180" t="s">
        <v>77</v>
      </c>
      <c r="AT204" s="187" t="s">
        <v>72</v>
      </c>
      <c r="AU204" s="187" t="s">
        <v>77</v>
      </c>
      <c r="AY204" s="180" t="s">
        <v>175</v>
      </c>
      <c r="BK204" s="188">
        <f>SUM(BK205:BK214)</f>
        <v>0</v>
      </c>
    </row>
    <row r="205" spans="2:65" s="109" customFormat="1" ht="25.5" customHeight="1">
      <c r="B205" s="110"/>
      <c r="C205" s="191" t="s">
        <v>363</v>
      </c>
      <c r="D205" s="191" t="s">
        <v>177</v>
      </c>
      <c r="E205" s="192" t="s">
        <v>364</v>
      </c>
      <c r="F205" s="193" t="s">
        <v>365</v>
      </c>
      <c r="G205" s="194" t="s">
        <v>180</v>
      </c>
      <c r="H205" s="195">
        <v>41.47</v>
      </c>
      <c r="I205" s="9"/>
      <c r="J205" s="196">
        <f>ROUND(I205*H205,2)</f>
        <v>0</v>
      </c>
      <c r="K205" s="193" t="s">
        <v>200</v>
      </c>
      <c r="L205" s="110"/>
      <c r="M205" s="197" t="s">
        <v>5</v>
      </c>
      <c r="N205" s="198" t="s">
        <v>44</v>
      </c>
      <c r="O205" s="11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AR205" s="99" t="s">
        <v>113</v>
      </c>
      <c r="AT205" s="99" t="s">
        <v>177</v>
      </c>
      <c r="AU205" s="99" t="s">
        <v>81</v>
      </c>
      <c r="AY205" s="99" t="s">
        <v>175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99" t="s">
        <v>77</v>
      </c>
      <c r="BK205" s="201">
        <f>ROUND(I205*H205,2)</f>
        <v>0</v>
      </c>
      <c r="BL205" s="99" t="s">
        <v>113</v>
      </c>
      <c r="BM205" s="99" t="s">
        <v>831</v>
      </c>
    </row>
    <row r="206" spans="2:65" s="207" customFormat="1">
      <c r="B206" s="206"/>
      <c r="D206" s="202" t="s">
        <v>185</v>
      </c>
      <c r="E206" s="208" t="s">
        <v>5</v>
      </c>
      <c r="F206" s="209" t="s">
        <v>367</v>
      </c>
      <c r="H206" s="208" t="s">
        <v>5</v>
      </c>
      <c r="I206" s="10"/>
      <c r="L206" s="206"/>
      <c r="M206" s="210"/>
      <c r="N206" s="211"/>
      <c r="O206" s="211"/>
      <c r="P206" s="211"/>
      <c r="Q206" s="211"/>
      <c r="R206" s="211"/>
      <c r="S206" s="211"/>
      <c r="T206" s="212"/>
      <c r="AT206" s="208" t="s">
        <v>185</v>
      </c>
      <c r="AU206" s="208" t="s">
        <v>81</v>
      </c>
      <c r="AV206" s="207" t="s">
        <v>77</v>
      </c>
      <c r="AW206" s="207" t="s">
        <v>36</v>
      </c>
      <c r="AX206" s="207" t="s">
        <v>73</v>
      </c>
      <c r="AY206" s="208" t="s">
        <v>175</v>
      </c>
    </row>
    <row r="207" spans="2:65" s="214" customFormat="1">
      <c r="B207" s="213"/>
      <c r="D207" s="202" t="s">
        <v>185</v>
      </c>
      <c r="E207" s="215" t="s">
        <v>5</v>
      </c>
      <c r="F207" s="216" t="s">
        <v>832</v>
      </c>
      <c r="H207" s="217">
        <v>41.47</v>
      </c>
      <c r="I207" s="11"/>
      <c r="L207" s="213"/>
      <c r="M207" s="218"/>
      <c r="N207" s="219"/>
      <c r="O207" s="219"/>
      <c r="P207" s="219"/>
      <c r="Q207" s="219"/>
      <c r="R207" s="219"/>
      <c r="S207" s="219"/>
      <c r="T207" s="220"/>
      <c r="AT207" s="215" t="s">
        <v>185</v>
      </c>
      <c r="AU207" s="215" t="s">
        <v>81</v>
      </c>
      <c r="AV207" s="214" t="s">
        <v>81</v>
      </c>
      <c r="AW207" s="214" t="s">
        <v>36</v>
      </c>
      <c r="AX207" s="214" t="s">
        <v>77</v>
      </c>
      <c r="AY207" s="215" t="s">
        <v>175</v>
      </c>
    </row>
    <row r="208" spans="2:65" s="109" customFormat="1" ht="25.5" customHeight="1">
      <c r="B208" s="110"/>
      <c r="C208" s="191" t="s">
        <v>369</v>
      </c>
      <c r="D208" s="191" t="s">
        <v>177</v>
      </c>
      <c r="E208" s="192" t="s">
        <v>370</v>
      </c>
      <c r="F208" s="193" t="s">
        <v>371</v>
      </c>
      <c r="G208" s="194" t="s">
        <v>180</v>
      </c>
      <c r="H208" s="195">
        <v>41.47</v>
      </c>
      <c r="I208" s="9"/>
      <c r="J208" s="196">
        <f>ROUND(I208*H208,2)</f>
        <v>0</v>
      </c>
      <c r="K208" s="193" t="s">
        <v>200</v>
      </c>
      <c r="L208" s="110"/>
      <c r="M208" s="197" t="s">
        <v>5</v>
      </c>
      <c r="N208" s="198" t="s">
        <v>44</v>
      </c>
      <c r="O208" s="111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AR208" s="99" t="s">
        <v>113</v>
      </c>
      <c r="AT208" s="99" t="s">
        <v>177</v>
      </c>
      <c r="AU208" s="99" t="s">
        <v>81</v>
      </c>
      <c r="AY208" s="99" t="s">
        <v>175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99" t="s">
        <v>77</v>
      </c>
      <c r="BK208" s="201">
        <f>ROUND(I208*H208,2)</f>
        <v>0</v>
      </c>
      <c r="BL208" s="99" t="s">
        <v>113</v>
      </c>
      <c r="BM208" s="99" t="s">
        <v>833</v>
      </c>
    </row>
    <row r="209" spans="2:65" s="207" customFormat="1">
      <c r="B209" s="206"/>
      <c r="D209" s="202" t="s">
        <v>185</v>
      </c>
      <c r="E209" s="208" t="s">
        <v>5</v>
      </c>
      <c r="F209" s="209" t="s">
        <v>373</v>
      </c>
      <c r="H209" s="208" t="s">
        <v>5</v>
      </c>
      <c r="I209" s="10"/>
      <c r="L209" s="206"/>
      <c r="M209" s="210"/>
      <c r="N209" s="211"/>
      <c r="O209" s="211"/>
      <c r="P209" s="211"/>
      <c r="Q209" s="211"/>
      <c r="R209" s="211"/>
      <c r="S209" s="211"/>
      <c r="T209" s="212"/>
      <c r="AT209" s="208" t="s">
        <v>185</v>
      </c>
      <c r="AU209" s="208" t="s">
        <v>81</v>
      </c>
      <c r="AV209" s="207" t="s">
        <v>77</v>
      </c>
      <c r="AW209" s="207" t="s">
        <v>36</v>
      </c>
      <c r="AX209" s="207" t="s">
        <v>73</v>
      </c>
      <c r="AY209" s="208" t="s">
        <v>175</v>
      </c>
    </row>
    <row r="210" spans="2:65" s="207" customFormat="1">
      <c r="B210" s="206"/>
      <c r="D210" s="202" t="s">
        <v>185</v>
      </c>
      <c r="E210" s="208" t="s">
        <v>5</v>
      </c>
      <c r="F210" s="209" t="s">
        <v>374</v>
      </c>
      <c r="H210" s="208" t="s">
        <v>5</v>
      </c>
      <c r="I210" s="10"/>
      <c r="L210" s="206"/>
      <c r="M210" s="210"/>
      <c r="N210" s="211"/>
      <c r="O210" s="211"/>
      <c r="P210" s="211"/>
      <c r="Q210" s="211"/>
      <c r="R210" s="211"/>
      <c r="S210" s="211"/>
      <c r="T210" s="212"/>
      <c r="AT210" s="208" t="s">
        <v>185</v>
      </c>
      <c r="AU210" s="208" t="s">
        <v>81</v>
      </c>
      <c r="AV210" s="207" t="s">
        <v>77</v>
      </c>
      <c r="AW210" s="207" t="s">
        <v>36</v>
      </c>
      <c r="AX210" s="207" t="s">
        <v>73</v>
      </c>
      <c r="AY210" s="208" t="s">
        <v>175</v>
      </c>
    </row>
    <row r="211" spans="2:65" s="214" customFormat="1">
      <c r="B211" s="213"/>
      <c r="D211" s="202" t="s">
        <v>185</v>
      </c>
      <c r="E211" s="215" t="s">
        <v>5</v>
      </c>
      <c r="F211" s="216" t="s">
        <v>832</v>
      </c>
      <c r="H211" s="217">
        <v>41.47</v>
      </c>
      <c r="I211" s="11"/>
      <c r="L211" s="213"/>
      <c r="M211" s="218"/>
      <c r="N211" s="219"/>
      <c r="O211" s="219"/>
      <c r="P211" s="219"/>
      <c r="Q211" s="219"/>
      <c r="R211" s="219"/>
      <c r="S211" s="219"/>
      <c r="T211" s="220"/>
      <c r="AT211" s="215" t="s">
        <v>185</v>
      </c>
      <c r="AU211" s="215" t="s">
        <v>81</v>
      </c>
      <c r="AV211" s="214" t="s">
        <v>81</v>
      </c>
      <c r="AW211" s="214" t="s">
        <v>36</v>
      </c>
      <c r="AX211" s="214" t="s">
        <v>77</v>
      </c>
      <c r="AY211" s="215" t="s">
        <v>175</v>
      </c>
    </row>
    <row r="212" spans="2:65" s="109" customFormat="1" ht="25.5" customHeight="1">
      <c r="B212" s="110"/>
      <c r="C212" s="191" t="s">
        <v>376</v>
      </c>
      <c r="D212" s="191" t="s">
        <v>177</v>
      </c>
      <c r="E212" s="192" t="s">
        <v>377</v>
      </c>
      <c r="F212" s="193" t="s">
        <v>378</v>
      </c>
      <c r="G212" s="194" t="s">
        <v>180</v>
      </c>
      <c r="H212" s="195">
        <v>41.47</v>
      </c>
      <c r="I212" s="9"/>
      <c r="J212" s="196">
        <f>ROUND(I212*H212,2)</f>
        <v>0</v>
      </c>
      <c r="K212" s="193" t="s">
        <v>200</v>
      </c>
      <c r="L212" s="110"/>
      <c r="M212" s="197" t="s">
        <v>5</v>
      </c>
      <c r="N212" s="198" t="s">
        <v>44</v>
      </c>
      <c r="O212" s="111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AR212" s="99" t="s">
        <v>113</v>
      </c>
      <c r="AT212" s="99" t="s">
        <v>177</v>
      </c>
      <c r="AU212" s="99" t="s">
        <v>81</v>
      </c>
      <c r="AY212" s="99" t="s">
        <v>175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99" t="s">
        <v>77</v>
      </c>
      <c r="BK212" s="201">
        <f>ROUND(I212*H212,2)</f>
        <v>0</v>
      </c>
      <c r="BL212" s="99" t="s">
        <v>113</v>
      </c>
      <c r="BM212" s="99" t="s">
        <v>834</v>
      </c>
    </row>
    <row r="213" spans="2:65" s="207" customFormat="1">
      <c r="B213" s="206"/>
      <c r="D213" s="202" t="s">
        <v>185</v>
      </c>
      <c r="E213" s="208" t="s">
        <v>5</v>
      </c>
      <c r="F213" s="209" t="s">
        <v>367</v>
      </c>
      <c r="H213" s="208" t="s">
        <v>5</v>
      </c>
      <c r="I213" s="10"/>
      <c r="L213" s="206"/>
      <c r="M213" s="210"/>
      <c r="N213" s="211"/>
      <c r="O213" s="211"/>
      <c r="P213" s="211"/>
      <c r="Q213" s="211"/>
      <c r="R213" s="211"/>
      <c r="S213" s="211"/>
      <c r="T213" s="212"/>
      <c r="AT213" s="208" t="s">
        <v>185</v>
      </c>
      <c r="AU213" s="208" t="s">
        <v>81</v>
      </c>
      <c r="AV213" s="207" t="s">
        <v>77</v>
      </c>
      <c r="AW213" s="207" t="s">
        <v>36</v>
      </c>
      <c r="AX213" s="207" t="s">
        <v>73</v>
      </c>
      <c r="AY213" s="208" t="s">
        <v>175</v>
      </c>
    </row>
    <row r="214" spans="2:65" s="214" customFormat="1">
      <c r="B214" s="213"/>
      <c r="D214" s="202" t="s">
        <v>185</v>
      </c>
      <c r="E214" s="215" t="s">
        <v>5</v>
      </c>
      <c r="F214" s="216" t="s">
        <v>832</v>
      </c>
      <c r="H214" s="217">
        <v>41.47</v>
      </c>
      <c r="I214" s="11"/>
      <c r="L214" s="213"/>
      <c r="M214" s="218"/>
      <c r="N214" s="219"/>
      <c r="O214" s="219"/>
      <c r="P214" s="219"/>
      <c r="Q214" s="219"/>
      <c r="R214" s="219"/>
      <c r="S214" s="219"/>
      <c r="T214" s="220"/>
      <c r="AT214" s="215" t="s">
        <v>185</v>
      </c>
      <c r="AU214" s="215" t="s">
        <v>81</v>
      </c>
      <c r="AV214" s="214" t="s">
        <v>81</v>
      </c>
      <c r="AW214" s="214" t="s">
        <v>36</v>
      </c>
      <c r="AX214" s="214" t="s">
        <v>77</v>
      </c>
      <c r="AY214" s="215" t="s">
        <v>175</v>
      </c>
    </row>
    <row r="215" spans="2:65" s="179" customFormat="1" ht="29.85" customHeight="1">
      <c r="B215" s="178"/>
      <c r="D215" s="180" t="s">
        <v>72</v>
      </c>
      <c r="E215" s="189" t="s">
        <v>225</v>
      </c>
      <c r="F215" s="189" t="s">
        <v>380</v>
      </c>
      <c r="I215" s="8"/>
      <c r="J215" s="190">
        <f>BK215</f>
        <v>0</v>
      </c>
      <c r="L215" s="178"/>
      <c r="M215" s="183"/>
      <c r="N215" s="184"/>
      <c r="O215" s="184"/>
      <c r="P215" s="185">
        <f>SUM(P216:P269)</f>
        <v>0</v>
      </c>
      <c r="Q215" s="184"/>
      <c r="R215" s="185">
        <f>SUM(R216:R269)</f>
        <v>5.55888194</v>
      </c>
      <c r="S215" s="184"/>
      <c r="T215" s="186">
        <f>SUM(T216:T269)</f>
        <v>0.2</v>
      </c>
      <c r="AR215" s="180" t="s">
        <v>77</v>
      </c>
      <c r="AT215" s="187" t="s">
        <v>72</v>
      </c>
      <c r="AU215" s="187" t="s">
        <v>77</v>
      </c>
      <c r="AY215" s="180" t="s">
        <v>175</v>
      </c>
      <c r="BK215" s="188">
        <f>SUM(BK216:BK269)</f>
        <v>0</v>
      </c>
    </row>
    <row r="216" spans="2:65" s="109" customFormat="1" ht="25.5" customHeight="1">
      <c r="B216" s="110"/>
      <c r="C216" s="191" t="s">
        <v>381</v>
      </c>
      <c r="D216" s="191" t="s">
        <v>177</v>
      </c>
      <c r="E216" s="192" t="s">
        <v>382</v>
      </c>
      <c r="F216" s="193" t="s">
        <v>383</v>
      </c>
      <c r="G216" s="194" t="s">
        <v>199</v>
      </c>
      <c r="H216" s="195">
        <v>4</v>
      </c>
      <c r="I216" s="9"/>
      <c r="J216" s="196">
        <f>ROUND(I216*H216,2)</f>
        <v>0</v>
      </c>
      <c r="K216" s="193" t="s">
        <v>200</v>
      </c>
      <c r="L216" s="110"/>
      <c r="M216" s="197" t="s">
        <v>5</v>
      </c>
      <c r="N216" s="198" t="s">
        <v>44</v>
      </c>
      <c r="O216" s="111"/>
      <c r="P216" s="199">
        <f>O216*H216</f>
        <v>0</v>
      </c>
      <c r="Q216" s="199">
        <v>3.0000000000000001E-5</v>
      </c>
      <c r="R216" s="199">
        <f>Q216*H216</f>
        <v>1.2E-4</v>
      </c>
      <c r="S216" s="199">
        <v>0</v>
      </c>
      <c r="T216" s="200">
        <f>S216*H216</f>
        <v>0</v>
      </c>
      <c r="AR216" s="99" t="s">
        <v>113</v>
      </c>
      <c r="AT216" s="99" t="s">
        <v>177</v>
      </c>
      <c r="AU216" s="99" t="s">
        <v>81</v>
      </c>
      <c r="AY216" s="99" t="s">
        <v>175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99" t="s">
        <v>77</v>
      </c>
      <c r="BK216" s="201">
        <f>ROUND(I216*H216,2)</f>
        <v>0</v>
      </c>
      <c r="BL216" s="99" t="s">
        <v>113</v>
      </c>
      <c r="BM216" s="99" t="s">
        <v>835</v>
      </c>
    </row>
    <row r="217" spans="2:65" s="214" customFormat="1">
      <c r="B217" s="213"/>
      <c r="D217" s="202" t="s">
        <v>185</v>
      </c>
      <c r="E217" s="215" t="s">
        <v>5</v>
      </c>
      <c r="F217" s="216" t="s">
        <v>385</v>
      </c>
      <c r="H217" s="217">
        <v>4</v>
      </c>
      <c r="I217" s="11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5" t="s">
        <v>185</v>
      </c>
      <c r="AU217" s="215" t="s">
        <v>81</v>
      </c>
      <c r="AV217" s="214" t="s">
        <v>81</v>
      </c>
      <c r="AW217" s="214" t="s">
        <v>36</v>
      </c>
      <c r="AX217" s="214" t="s">
        <v>77</v>
      </c>
      <c r="AY217" s="215" t="s">
        <v>175</v>
      </c>
    </row>
    <row r="218" spans="2:65" s="109" customFormat="1" ht="16.5" customHeight="1">
      <c r="B218" s="110"/>
      <c r="C218" s="229" t="s">
        <v>386</v>
      </c>
      <c r="D218" s="229" t="s">
        <v>287</v>
      </c>
      <c r="E218" s="230" t="s">
        <v>387</v>
      </c>
      <c r="F218" s="231" t="s">
        <v>388</v>
      </c>
      <c r="G218" s="232" t="s">
        <v>199</v>
      </c>
      <c r="H218" s="233">
        <v>4</v>
      </c>
      <c r="I218" s="13"/>
      <c r="J218" s="234">
        <f>ROUND(I218*H218,2)</f>
        <v>0</v>
      </c>
      <c r="K218" s="231" t="s">
        <v>200</v>
      </c>
      <c r="L218" s="235"/>
      <c r="M218" s="236" t="s">
        <v>5</v>
      </c>
      <c r="N218" s="237" t="s">
        <v>44</v>
      </c>
      <c r="O218" s="111"/>
      <c r="P218" s="199">
        <f>O218*H218</f>
        <v>0</v>
      </c>
      <c r="Q218" s="199">
        <v>2.4E-2</v>
      </c>
      <c r="R218" s="199">
        <f>Q218*H218</f>
        <v>9.6000000000000002E-2</v>
      </c>
      <c r="S218" s="199">
        <v>0</v>
      </c>
      <c r="T218" s="200">
        <f>S218*H218</f>
        <v>0</v>
      </c>
      <c r="AR218" s="99" t="s">
        <v>225</v>
      </c>
      <c r="AT218" s="99" t="s">
        <v>287</v>
      </c>
      <c r="AU218" s="99" t="s">
        <v>81</v>
      </c>
      <c r="AY218" s="99" t="s">
        <v>175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99" t="s">
        <v>77</v>
      </c>
      <c r="BK218" s="201">
        <f>ROUND(I218*H218,2)</f>
        <v>0</v>
      </c>
      <c r="BL218" s="99" t="s">
        <v>113</v>
      </c>
      <c r="BM218" s="99" t="s">
        <v>836</v>
      </c>
    </row>
    <row r="219" spans="2:65" s="109" customFormat="1" ht="38.25" customHeight="1">
      <c r="B219" s="110"/>
      <c r="C219" s="191" t="s">
        <v>390</v>
      </c>
      <c r="D219" s="191" t="s">
        <v>177</v>
      </c>
      <c r="E219" s="192" t="s">
        <v>391</v>
      </c>
      <c r="F219" s="193" t="s">
        <v>2634</v>
      </c>
      <c r="G219" s="194" t="s">
        <v>341</v>
      </c>
      <c r="H219" s="195">
        <v>2</v>
      </c>
      <c r="I219" s="9"/>
      <c r="J219" s="196">
        <f>ROUND(I219*H219,2)</f>
        <v>0</v>
      </c>
      <c r="K219" s="193" t="s">
        <v>200</v>
      </c>
      <c r="L219" s="110"/>
      <c r="M219" s="197" t="s">
        <v>5</v>
      </c>
      <c r="N219" s="198" t="s">
        <v>44</v>
      </c>
      <c r="O219" s="111"/>
      <c r="P219" s="199">
        <f>O219*H219</f>
        <v>0</v>
      </c>
      <c r="Q219" s="199">
        <v>8.4999999999999995E-4</v>
      </c>
      <c r="R219" s="199">
        <f>Q219*H219</f>
        <v>1.6999999999999999E-3</v>
      </c>
      <c r="S219" s="199">
        <v>0</v>
      </c>
      <c r="T219" s="200">
        <f>S219*H219</f>
        <v>0</v>
      </c>
      <c r="AR219" s="99" t="s">
        <v>113</v>
      </c>
      <c r="AT219" s="99" t="s">
        <v>177</v>
      </c>
      <c r="AU219" s="99" t="s">
        <v>81</v>
      </c>
      <c r="AY219" s="99" t="s">
        <v>175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99" t="s">
        <v>77</v>
      </c>
      <c r="BK219" s="201">
        <f>ROUND(I219*H219,2)</f>
        <v>0</v>
      </c>
      <c r="BL219" s="99" t="s">
        <v>113</v>
      </c>
      <c r="BM219" s="99" t="s">
        <v>837</v>
      </c>
    </row>
    <row r="220" spans="2:65" s="109" customFormat="1" ht="25.5" customHeight="1">
      <c r="B220" s="110"/>
      <c r="C220" s="191" t="s">
        <v>393</v>
      </c>
      <c r="D220" s="191" t="s">
        <v>177</v>
      </c>
      <c r="E220" s="192" t="s">
        <v>394</v>
      </c>
      <c r="F220" s="193" t="s">
        <v>395</v>
      </c>
      <c r="G220" s="194" t="s">
        <v>199</v>
      </c>
      <c r="H220" s="195">
        <v>1.47</v>
      </c>
      <c r="I220" s="9"/>
      <c r="J220" s="196">
        <f>ROUND(I220*H220,2)</f>
        <v>0</v>
      </c>
      <c r="K220" s="193" t="s">
        <v>5</v>
      </c>
      <c r="L220" s="110"/>
      <c r="M220" s="197" t="s">
        <v>5</v>
      </c>
      <c r="N220" s="198" t="s">
        <v>44</v>
      </c>
      <c r="O220" s="111"/>
      <c r="P220" s="199">
        <f>O220*H220</f>
        <v>0</v>
      </c>
      <c r="Q220" s="199">
        <v>4.0000000000000003E-5</v>
      </c>
      <c r="R220" s="199">
        <f>Q220*H220</f>
        <v>5.8800000000000006E-5</v>
      </c>
      <c r="S220" s="199">
        <v>0</v>
      </c>
      <c r="T220" s="200">
        <f>S220*H220</f>
        <v>0</v>
      </c>
      <c r="AR220" s="99" t="s">
        <v>113</v>
      </c>
      <c r="AT220" s="99" t="s">
        <v>177</v>
      </c>
      <c r="AU220" s="99" t="s">
        <v>81</v>
      </c>
      <c r="AY220" s="99" t="s">
        <v>175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99" t="s">
        <v>77</v>
      </c>
      <c r="BK220" s="201">
        <f>ROUND(I220*H220,2)</f>
        <v>0</v>
      </c>
      <c r="BL220" s="99" t="s">
        <v>113</v>
      </c>
      <c r="BM220" s="99" t="s">
        <v>838</v>
      </c>
    </row>
    <row r="221" spans="2:65" s="207" customFormat="1">
      <c r="B221" s="206"/>
      <c r="D221" s="202" t="s">
        <v>185</v>
      </c>
      <c r="E221" s="208" t="s">
        <v>5</v>
      </c>
      <c r="F221" s="209" t="s">
        <v>397</v>
      </c>
      <c r="H221" s="208" t="s">
        <v>5</v>
      </c>
      <c r="I221" s="10"/>
      <c r="L221" s="206"/>
      <c r="M221" s="210"/>
      <c r="N221" s="211"/>
      <c r="O221" s="211"/>
      <c r="P221" s="211"/>
      <c r="Q221" s="211"/>
      <c r="R221" s="211"/>
      <c r="S221" s="211"/>
      <c r="T221" s="212"/>
      <c r="AT221" s="208" t="s">
        <v>185</v>
      </c>
      <c r="AU221" s="208" t="s">
        <v>81</v>
      </c>
      <c r="AV221" s="207" t="s">
        <v>77</v>
      </c>
      <c r="AW221" s="207" t="s">
        <v>36</v>
      </c>
      <c r="AX221" s="207" t="s">
        <v>73</v>
      </c>
      <c r="AY221" s="208" t="s">
        <v>175</v>
      </c>
    </row>
    <row r="222" spans="2:65" s="207" customFormat="1">
      <c r="B222" s="206"/>
      <c r="D222" s="202" t="s">
        <v>185</v>
      </c>
      <c r="E222" s="208" t="s">
        <v>5</v>
      </c>
      <c r="F222" s="209" t="s">
        <v>398</v>
      </c>
      <c r="H222" s="208" t="s">
        <v>5</v>
      </c>
      <c r="I222" s="10"/>
      <c r="L222" s="206"/>
      <c r="M222" s="210"/>
      <c r="N222" s="211"/>
      <c r="O222" s="211"/>
      <c r="P222" s="211"/>
      <c r="Q222" s="211"/>
      <c r="R222" s="211"/>
      <c r="S222" s="211"/>
      <c r="T222" s="212"/>
      <c r="AT222" s="208" t="s">
        <v>185</v>
      </c>
      <c r="AU222" s="208" t="s">
        <v>81</v>
      </c>
      <c r="AV222" s="207" t="s">
        <v>77</v>
      </c>
      <c r="AW222" s="207" t="s">
        <v>36</v>
      </c>
      <c r="AX222" s="207" t="s">
        <v>73</v>
      </c>
      <c r="AY222" s="208" t="s">
        <v>175</v>
      </c>
    </row>
    <row r="223" spans="2:65" s="214" customFormat="1">
      <c r="B223" s="213"/>
      <c r="D223" s="202" t="s">
        <v>185</v>
      </c>
      <c r="E223" s="215" t="s">
        <v>5</v>
      </c>
      <c r="F223" s="216" t="s">
        <v>839</v>
      </c>
      <c r="H223" s="217">
        <v>1.47</v>
      </c>
      <c r="I223" s="11"/>
      <c r="L223" s="213"/>
      <c r="M223" s="218"/>
      <c r="N223" s="219"/>
      <c r="O223" s="219"/>
      <c r="P223" s="219"/>
      <c r="Q223" s="219"/>
      <c r="R223" s="219"/>
      <c r="S223" s="219"/>
      <c r="T223" s="220"/>
      <c r="AT223" s="215" t="s">
        <v>185</v>
      </c>
      <c r="AU223" s="215" t="s">
        <v>81</v>
      </c>
      <c r="AV223" s="214" t="s">
        <v>81</v>
      </c>
      <c r="AW223" s="214" t="s">
        <v>36</v>
      </c>
      <c r="AX223" s="214" t="s">
        <v>77</v>
      </c>
      <c r="AY223" s="215" t="s">
        <v>175</v>
      </c>
    </row>
    <row r="224" spans="2:65" s="109" customFormat="1" ht="16.5" customHeight="1">
      <c r="B224" s="110"/>
      <c r="C224" s="229" t="s">
        <v>400</v>
      </c>
      <c r="D224" s="229" t="s">
        <v>287</v>
      </c>
      <c r="E224" s="230" t="s">
        <v>401</v>
      </c>
      <c r="F224" s="231" t="s">
        <v>402</v>
      </c>
      <c r="G224" s="232" t="s">
        <v>199</v>
      </c>
      <c r="H224" s="233">
        <v>1.47</v>
      </c>
      <c r="I224" s="13"/>
      <c r="J224" s="234">
        <f>ROUND(I224*H224,2)</f>
        <v>0</v>
      </c>
      <c r="K224" s="231" t="s">
        <v>200</v>
      </c>
      <c r="L224" s="235"/>
      <c r="M224" s="236" t="s">
        <v>5</v>
      </c>
      <c r="N224" s="237" t="s">
        <v>44</v>
      </c>
      <c r="O224" s="111"/>
      <c r="P224" s="199">
        <f>O224*H224</f>
        <v>0</v>
      </c>
      <c r="Q224" s="199">
        <v>3.6999999999999998E-2</v>
      </c>
      <c r="R224" s="199">
        <f>Q224*H224</f>
        <v>5.4389999999999994E-2</v>
      </c>
      <c r="S224" s="199">
        <v>0</v>
      </c>
      <c r="T224" s="200">
        <f>S224*H224</f>
        <v>0</v>
      </c>
      <c r="AR224" s="99" t="s">
        <v>225</v>
      </c>
      <c r="AT224" s="99" t="s">
        <v>287</v>
      </c>
      <c r="AU224" s="99" t="s">
        <v>81</v>
      </c>
      <c r="AY224" s="99" t="s">
        <v>175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99" t="s">
        <v>77</v>
      </c>
      <c r="BK224" s="201">
        <f>ROUND(I224*H224,2)</f>
        <v>0</v>
      </c>
      <c r="BL224" s="99" t="s">
        <v>113</v>
      </c>
      <c r="BM224" s="99" t="s">
        <v>840</v>
      </c>
    </row>
    <row r="225" spans="2:65" s="109" customFormat="1" ht="25.5" customHeight="1">
      <c r="B225" s="110"/>
      <c r="C225" s="191" t="s">
        <v>404</v>
      </c>
      <c r="D225" s="191" t="s">
        <v>177</v>
      </c>
      <c r="E225" s="192" t="s">
        <v>841</v>
      </c>
      <c r="F225" s="193" t="s">
        <v>842</v>
      </c>
      <c r="G225" s="194" t="s">
        <v>199</v>
      </c>
      <c r="H225" s="195">
        <v>36.700000000000003</v>
      </c>
      <c r="I225" s="9"/>
      <c r="J225" s="196">
        <f>ROUND(I225*H225,2)</f>
        <v>0</v>
      </c>
      <c r="K225" s="193" t="s">
        <v>200</v>
      </c>
      <c r="L225" s="110"/>
      <c r="M225" s="197" t="s">
        <v>5</v>
      </c>
      <c r="N225" s="198" t="s">
        <v>44</v>
      </c>
      <c r="O225" s="111"/>
      <c r="P225" s="199">
        <f>O225*H225</f>
        <v>0</v>
      </c>
      <c r="Q225" s="199">
        <v>5.0000000000000002E-5</v>
      </c>
      <c r="R225" s="199">
        <f>Q225*H225</f>
        <v>1.8350000000000003E-3</v>
      </c>
      <c r="S225" s="199">
        <v>0</v>
      </c>
      <c r="T225" s="200">
        <f>S225*H225</f>
        <v>0</v>
      </c>
      <c r="AR225" s="99" t="s">
        <v>113</v>
      </c>
      <c r="AT225" s="99" t="s">
        <v>177</v>
      </c>
      <c r="AU225" s="99" t="s">
        <v>81</v>
      </c>
      <c r="AY225" s="99" t="s">
        <v>175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99" t="s">
        <v>77</v>
      </c>
      <c r="BK225" s="201">
        <f>ROUND(I225*H225,2)</f>
        <v>0</v>
      </c>
      <c r="BL225" s="99" t="s">
        <v>113</v>
      </c>
      <c r="BM225" s="99" t="s">
        <v>843</v>
      </c>
    </row>
    <row r="226" spans="2:65" s="214" customFormat="1">
      <c r="B226" s="213"/>
      <c r="D226" s="202" t="s">
        <v>185</v>
      </c>
      <c r="E226" s="215" t="s">
        <v>5</v>
      </c>
      <c r="F226" s="216" t="s">
        <v>844</v>
      </c>
      <c r="H226" s="217">
        <v>36.700000000000003</v>
      </c>
      <c r="I226" s="11"/>
      <c r="L226" s="213"/>
      <c r="M226" s="218"/>
      <c r="N226" s="219"/>
      <c r="O226" s="219"/>
      <c r="P226" s="219"/>
      <c r="Q226" s="219"/>
      <c r="R226" s="219"/>
      <c r="S226" s="219"/>
      <c r="T226" s="220"/>
      <c r="AT226" s="215" t="s">
        <v>185</v>
      </c>
      <c r="AU226" s="215" t="s">
        <v>81</v>
      </c>
      <c r="AV226" s="214" t="s">
        <v>81</v>
      </c>
      <c r="AW226" s="214" t="s">
        <v>36</v>
      </c>
      <c r="AX226" s="214" t="s">
        <v>77</v>
      </c>
      <c r="AY226" s="215" t="s">
        <v>175</v>
      </c>
    </row>
    <row r="227" spans="2:65" s="109" customFormat="1" ht="25.5" customHeight="1">
      <c r="B227" s="110"/>
      <c r="C227" s="229" t="s">
        <v>411</v>
      </c>
      <c r="D227" s="229" t="s">
        <v>287</v>
      </c>
      <c r="E227" s="230" t="s">
        <v>845</v>
      </c>
      <c r="F227" s="231" t="s">
        <v>846</v>
      </c>
      <c r="G227" s="232" t="s">
        <v>199</v>
      </c>
      <c r="H227" s="233">
        <v>35.5</v>
      </c>
      <c r="I227" s="13"/>
      <c r="J227" s="234">
        <f>ROUND(I227*H227,2)</f>
        <v>0</v>
      </c>
      <c r="K227" s="231" t="s">
        <v>5</v>
      </c>
      <c r="L227" s="235"/>
      <c r="M227" s="236" t="s">
        <v>5</v>
      </c>
      <c r="N227" s="237" t="s">
        <v>44</v>
      </c>
      <c r="O227" s="111"/>
      <c r="P227" s="199">
        <f>O227*H227</f>
        <v>0</v>
      </c>
      <c r="Q227" s="199">
        <v>5.2999999999999999E-2</v>
      </c>
      <c r="R227" s="199">
        <f>Q227*H227</f>
        <v>1.8815</v>
      </c>
      <c r="S227" s="199">
        <v>0</v>
      </c>
      <c r="T227" s="200">
        <f>S227*H227</f>
        <v>0</v>
      </c>
      <c r="AR227" s="99" t="s">
        <v>225</v>
      </c>
      <c r="AT227" s="99" t="s">
        <v>287</v>
      </c>
      <c r="AU227" s="99" t="s">
        <v>81</v>
      </c>
      <c r="AY227" s="99" t="s">
        <v>175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99" t="s">
        <v>77</v>
      </c>
      <c r="BK227" s="201">
        <f>ROUND(I227*H227,2)</f>
        <v>0</v>
      </c>
      <c r="BL227" s="99" t="s">
        <v>113</v>
      </c>
      <c r="BM227" s="99" t="s">
        <v>847</v>
      </c>
    </row>
    <row r="228" spans="2:65" s="214" customFormat="1">
      <c r="B228" s="213"/>
      <c r="D228" s="202" t="s">
        <v>185</v>
      </c>
      <c r="E228" s="215" t="s">
        <v>5</v>
      </c>
      <c r="F228" s="216" t="s">
        <v>848</v>
      </c>
      <c r="H228" s="217">
        <v>35.5</v>
      </c>
      <c r="I228" s="11"/>
      <c r="L228" s="213"/>
      <c r="M228" s="218"/>
      <c r="N228" s="219"/>
      <c r="O228" s="219"/>
      <c r="P228" s="219"/>
      <c r="Q228" s="219"/>
      <c r="R228" s="219"/>
      <c r="S228" s="219"/>
      <c r="T228" s="220"/>
      <c r="AT228" s="215" t="s">
        <v>185</v>
      </c>
      <c r="AU228" s="215" t="s">
        <v>81</v>
      </c>
      <c r="AV228" s="214" t="s">
        <v>81</v>
      </c>
      <c r="AW228" s="214" t="s">
        <v>36</v>
      </c>
      <c r="AX228" s="214" t="s">
        <v>77</v>
      </c>
      <c r="AY228" s="215" t="s">
        <v>175</v>
      </c>
    </row>
    <row r="229" spans="2:65" s="109" customFormat="1" ht="25.5" customHeight="1">
      <c r="B229" s="110"/>
      <c r="C229" s="229" t="s">
        <v>416</v>
      </c>
      <c r="D229" s="229" t="s">
        <v>287</v>
      </c>
      <c r="E229" s="230" t="s">
        <v>849</v>
      </c>
      <c r="F229" s="231" t="s">
        <v>850</v>
      </c>
      <c r="G229" s="232" t="s">
        <v>199</v>
      </c>
      <c r="H229" s="233">
        <v>0.6</v>
      </c>
      <c r="I229" s="13"/>
      <c r="J229" s="234">
        <f>ROUND(I229*H229,2)</f>
        <v>0</v>
      </c>
      <c r="K229" s="231" t="s">
        <v>200</v>
      </c>
      <c r="L229" s="235"/>
      <c r="M229" s="236" t="s">
        <v>5</v>
      </c>
      <c r="N229" s="237" t="s">
        <v>44</v>
      </c>
      <c r="O229" s="111"/>
      <c r="P229" s="199">
        <f>O229*H229</f>
        <v>0</v>
      </c>
      <c r="Q229" s="199">
        <v>5.6680000000000001E-2</v>
      </c>
      <c r="R229" s="199">
        <f>Q229*H229</f>
        <v>3.4007999999999997E-2</v>
      </c>
      <c r="S229" s="199">
        <v>0</v>
      </c>
      <c r="T229" s="200">
        <f>S229*H229</f>
        <v>0</v>
      </c>
      <c r="AR229" s="99" t="s">
        <v>225</v>
      </c>
      <c r="AT229" s="99" t="s">
        <v>287</v>
      </c>
      <c r="AU229" s="99" t="s">
        <v>81</v>
      </c>
      <c r="AY229" s="99" t="s">
        <v>175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99" t="s">
        <v>77</v>
      </c>
      <c r="BK229" s="201">
        <f>ROUND(I229*H229,2)</f>
        <v>0</v>
      </c>
      <c r="BL229" s="99" t="s">
        <v>113</v>
      </c>
      <c r="BM229" s="99" t="s">
        <v>851</v>
      </c>
    </row>
    <row r="230" spans="2:65" s="214" customFormat="1">
      <c r="B230" s="213"/>
      <c r="D230" s="202" t="s">
        <v>185</v>
      </c>
      <c r="E230" s="215" t="s">
        <v>5</v>
      </c>
      <c r="F230" s="216" t="s">
        <v>420</v>
      </c>
      <c r="H230" s="217">
        <v>0.6</v>
      </c>
      <c r="I230" s="11"/>
      <c r="L230" s="213"/>
      <c r="M230" s="218"/>
      <c r="N230" s="219"/>
      <c r="O230" s="219"/>
      <c r="P230" s="219"/>
      <c r="Q230" s="219"/>
      <c r="R230" s="219"/>
      <c r="S230" s="219"/>
      <c r="T230" s="220"/>
      <c r="AT230" s="215" t="s">
        <v>185</v>
      </c>
      <c r="AU230" s="215" t="s">
        <v>81</v>
      </c>
      <c r="AV230" s="214" t="s">
        <v>81</v>
      </c>
      <c r="AW230" s="214" t="s">
        <v>36</v>
      </c>
      <c r="AX230" s="214" t="s">
        <v>77</v>
      </c>
      <c r="AY230" s="215" t="s">
        <v>175</v>
      </c>
    </row>
    <row r="231" spans="2:65" s="109" customFormat="1" ht="25.5" customHeight="1">
      <c r="B231" s="110"/>
      <c r="C231" s="229" t="s">
        <v>421</v>
      </c>
      <c r="D231" s="229" t="s">
        <v>287</v>
      </c>
      <c r="E231" s="230" t="s">
        <v>852</v>
      </c>
      <c r="F231" s="231" t="s">
        <v>853</v>
      </c>
      <c r="G231" s="232" t="s">
        <v>199</v>
      </c>
      <c r="H231" s="233">
        <v>0.6</v>
      </c>
      <c r="I231" s="13"/>
      <c r="J231" s="234">
        <f>ROUND(I231*H231,2)</f>
        <v>0</v>
      </c>
      <c r="K231" s="231" t="s">
        <v>200</v>
      </c>
      <c r="L231" s="235"/>
      <c r="M231" s="236" t="s">
        <v>5</v>
      </c>
      <c r="N231" s="237" t="s">
        <v>44</v>
      </c>
      <c r="O231" s="111"/>
      <c r="P231" s="199">
        <f>O231*H231</f>
        <v>0</v>
      </c>
      <c r="Q231" s="199">
        <v>6.8349999999999994E-2</v>
      </c>
      <c r="R231" s="199">
        <f>Q231*H231</f>
        <v>4.1009999999999998E-2</v>
      </c>
      <c r="S231" s="199">
        <v>0</v>
      </c>
      <c r="T231" s="200">
        <f>S231*H231</f>
        <v>0</v>
      </c>
      <c r="AR231" s="99" t="s">
        <v>225</v>
      </c>
      <c r="AT231" s="99" t="s">
        <v>287</v>
      </c>
      <c r="AU231" s="99" t="s">
        <v>81</v>
      </c>
      <c r="AY231" s="99" t="s">
        <v>175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99" t="s">
        <v>77</v>
      </c>
      <c r="BK231" s="201">
        <f>ROUND(I231*H231,2)</f>
        <v>0</v>
      </c>
      <c r="BL231" s="99" t="s">
        <v>113</v>
      </c>
      <c r="BM231" s="99" t="s">
        <v>854</v>
      </c>
    </row>
    <row r="232" spans="2:65" s="214" customFormat="1">
      <c r="B232" s="213"/>
      <c r="D232" s="202" t="s">
        <v>185</v>
      </c>
      <c r="E232" s="215" t="s">
        <v>5</v>
      </c>
      <c r="F232" s="216" t="s">
        <v>420</v>
      </c>
      <c r="H232" s="217">
        <v>0.6</v>
      </c>
      <c r="I232" s="11"/>
      <c r="L232" s="213"/>
      <c r="M232" s="218"/>
      <c r="N232" s="219"/>
      <c r="O232" s="219"/>
      <c r="P232" s="219"/>
      <c r="Q232" s="219"/>
      <c r="R232" s="219"/>
      <c r="S232" s="219"/>
      <c r="T232" s="220"/>
      <c r="AT232" s="215" t="s">
        <v>185</v>
      </c>
      <c r="AU232" s="215" t="s">
        <v>81</v>
      </c>
      <c r="AV232" s="214" t="s">
        <v>81</v>
      </c>
      <c r="AW232" s="214" t="s">
        <v>36</v>
      </c>
      <c r="AX232" s="214" t="s">
        <v>77</v>
      </c>
      <c r="AY232" s="215" t="s">
        <v>175</v>
      </c>
    </row>
    <row r="233" spans="2:65" s="109" customFormat="1" ht="25.5" customHeight="1">
      <c r="B233" s="110"/>
      <c r="C233" s="191" t="s">
        <v>425</v>
      </c>
      <c r="D233" s="191" t="s">
        <v>177</v>
      </c>
      <c r="E233" s="192" t="s">
        <v>426</v>
      </c>
      <c r="F233" s="193" t="s">
        <v>427</v>
      </c>
      <c r="G233" s="194" t="s">
        <v>341</v>
      </c>
      <c r="H233" s="195">
        <v>6</v>
      </c>
      <c r="I233" s="9"/>
      <c r="J233" s="196">
        <f>ROUND(I233*H233,2)</f>
        <v>0</v>
      </c>
      <c r="K233" s="193" t="s">
        <v>200</v>
      </c>
      <c r="L233" s="110"/>
      <c r="M233" s="197" t="s">
        <v>5</v>
      </c>
      <c r="N233" s="198" t="s">
        <v>44</v>
      </c>
      <c r="O233" s="111"/>
      <c r="P233" s="199">
        <f>O233*H233</f>
        <v>0</v>
      </c>
      <c r="Q233" s="199">
        <v>6.9999999999999994E-5</v>
      </c>
      <c r="R233" s="199">
        <f>Q233*H233</f>
        <v>4.1999999999999996E-4</v>
      </c>
      <c r="S233" s="199">
        <v>0</v>
      </c>
      <c r="T233" s="200">
        <f>S233*H233</f>
        <v>0</v>
      </c>
      <c r="AR233" s="99" t="s">
        <v>113</v>
      </c>
      <c r="AT233" s="99" t="s">
        <v>177</v>
      </c>
      <c r="AU233" s="99" t="s">
        <v>81</v>
      </c>
      <c r="AY233" s="99" t="s">
        <v>175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99" t="s">
        <v>77</v>
      </c>
      <c r="BK233" s="201">
        <f>ROUND(I233*H233,2)</f>
        <v>0</v>
      </c>
      <c r="BL233" s="99" t="s">
        <v>113</v>
      </c>
      <c r="BM233" s="99" t="s">
        <v>855</v>
      </c>
    </row>
    <row r="234" spans="2:65" s="214" customFormat="1">
      <c r="B234" s="213"/>
      <c r="D234" s="202" t="s">
        <v>185</v>
      </c>
      <c r="E234" s="215" t="s">
        <v>5</v>
      </c>
      <c r="F234" s="216" t="s">
        <v>856</v>
      </c>
      <c r="H234" s="217">
        <v>6</v>
      </c>
      <c r="I234" s="11"/>
      <c r="L234" s="213"/>
      <c r="M234" s="218"/>
      <c r="N234" s="219"/>
      <c r="O234" s="219"/>
      <c r="P234" s="219"/>
      <c r="Q234" s="219"/>
      <c r="R234" s="219"/>
      <c r="S234" s="219"/>
      <c r="T234" s="220"/>
      <c r="AT234" s="215" t="s">
        <v>185</v>
      </c>
      <c r="AU234" s="215" t="s">
        <v>81</v>
      </c>
      <c r="AV234" s="214" t="s">
        <v>81</v>
      </c>
      <c r="AW234" s="214" t="s">
        <v>36</v>
      </c>
      <c r="AX234" s="214" t="s">
        <v>77</v>
      </c>
      <c r="AY234" s="215" t="s">
        <v>175</v>
      </c>
    </row>
    <row r="235" spans="2:65" s="109" customFormat="1" ht="16.5" customHeight="1">
      <c r="B235" s="110"/>
      <c r="C235" s="229" t="s">
        <v>430</v>
      </c>
      <c r="D235" s="229" t="s">
        <v>287</v>
      </c>
      <c r="E235" s="230" t="s">
        <v>439</v>
      </c>
      <c r="F235" s="231" t="s">
        <v>440</v>
      </c>
      <c r="G235" s="232" t="s">
        <v>341</v>
      </c>
      <c r="H235" s="233">
        <v>2</v>
      </c>
      <c r="I235" s="13"/>
      <c r="J235" s="234">
        <f>ROUND(I235*H235,2)</f>
        <v>0</v>
      </c>
      <c r="K235" s="231" t="s">
        <v>200</v>
      </c>
      <c r="L235" s="235"/>
      <c r="M235" s="236" t="s">
        <v>5</v>
      </c>
      <c r="N235" s="237" t="s">
        <v>44</v>
      </c>
      <c r="O235" s="111"/>
      <c r="P235" s="199">
        <f>O235*H235</f>
        <v>0</v>
      </c>
      <c r="Q235" s="199">
        <v>3.0000000000000001E-3</v>
      </c>
      <c r="R235" s="199">
        <f>Q235*H235</f>
        <v>6.0000000000000001E-3</v>
      </c>
      <c r="S235" s="199">
        <v>0</v>
      </c>
      <c r="T235" s="200">
        <f>S235*H235</f>
        <v>0</v>
      </c>
      <c r="AR235" s="99" t="s">
        <v>225</v>
      </c>
      <c r="AT235" s="99" t="s">
        <v>287</v>
      </c>
      <c r="AU235" s="99" t="s">
        <v>81</v>
      </c>
      <c r="AY235" s="99" t="s">
        <v>175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99" t="s">
        <v>77</v>
      </c>
      <c r="BK235" s="201">
        <f>ROUND(I235*H235,2)</f>
        <v>0</v>
      </c>
      <c r="BL235" s="99" t="s">
        <v>113</v>
      </c>
      <c r="BM235" s="99" t="s">
        <v>857</v>
      </c>
    </row>
    <row r="236" spans="2:65" s="109" customFormat="1" ht="16.5" customHeight="1">
      <c r="B236" s="110"/>
      <c r="C236" s="229" t="s">
        <v>434</v>
      </c>
      <c r="D236" s="229" t="s">
        <v>287</v>
      </c>
      <c r="E236" s="230" t="s">
        <v>431</v>
      </c>
      <c r="F236" s="231" t="s">
        <v>432</v>
      </c>
      <c r="G236" s="232" t="s">
        <v>341</v>
      </c>
      <c r="H236" s="233">
        <v>2</v>
      </c>
      <c r="I236" s="13"/>
      <c r="J236" s="234">
        <f>ROUND(I236*H236,2)</f>
        <v>0</v>
      </c>
      <c r="K236" s="231" t="s">
        <v>200</v>
      </c>
      <c r="L236" s="235"/>
      <c r="M236" s="236" t="s">
        <v>5</v>
      </c>
      <c r="N236" s="237" t="s">
        <v>44</v>
      </c>
      <c r="O236" s="111"/>
      <c r="P236" s="199">
        <f>O236*H236</f>
        <v>0</v>
      </c>
      <c r="Q236" s="199">
        <v>0.01</v>
      </c>
      <c r="R236" s="199">
        <f>Q236*H236</f>
        <v>0.02</v>
      </c>
      <c r="S236" s="199">
        <v>0</v>
      </c>
      <c r="T236" s="200">
        <f>S236*H236</f>
        <v>0</v>
      </c>
      <c r="AR236" s="99" t="s">
        <v>225</v>
      </c>
      <c r="AT236" s="99" t="s">
        <v>287</v>
      </c>
      <c r="AU236" s="99" t="s">
        <v>81</v>
      </c>
      <c r="AY236" s="99" t="s">
        <v>175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99" t="s">
        <v>77</v>
      </c>
      <c r="BK236" s="201">
        <f>ROUND(I236*H236,2)</f>
        <v>0</v>
      </c>
      <c r="BL236" s="99" t="s">
        <v>113</v>
      </c>
      <c r="BM236" s="99" t="s">
        <v>858</v>
      </c>
    </row>
    <row r="237" spans="2:65" s="109" customFormat="1" ht="16.5" customHeight="1">
      <c r="B237" s="110"/>
      <c r="C237" s="229" t="s">
        <v>438</v>
      </c>
      <c r="D237" s="229" t="s">
        <v>287</v>
      </c>
      <c r="E237" s="230" t="s">
        <v>435</v>
      </c>
      <c r="F237" s="231" t="s">
        <v>436</v>
      </c>
      <c r="G237" s="232" t="s">
        <v>341</v>
      </c>
      <c r="H237" s="233">
        <v>2</v>
      </c>
      <c r="I237" s="13"/>
      <c r="J237" s="234">
        <f>ROUND(I237*H237,2)</f>
        <v>0</v>
      </c>
      <c r="K237" s="231" t="s">
        <v>200</v>
      </c>
      <c r="L237" s="235"/>
      <c r="M237" s="236" t="s">
        <v>5</v>
      </c>
      <c r="N237" s="237" t="s">
        <v>44</v>
      </c>
      <c r="O237" s="111"/>
      <c r="P237" s="199">
        <f>O237*H237</f>
        <v>0</v>
      </c>
      <c r="Q237" s="199">
        <v>0.01</v>
      </c>
      <c r="R237" s="199">
        <f>Q237*H237</f>
        <v>0.02</v>
      </c>
      <c r="S237" s="199">
        <v>0</v>
      </c>
      <c r="T237" s="200">
        <f>S237*H237</f>
        <v>0</v>
      </c>
      <c r="AR237" s="99" t="s">
        <v>225</v>
      </c>
      <c r="AT237" s="99" t="s">
        <v>287</v>
      </c>
      <c r="AU237" s="99" t="s">
        <v>81</v>
      </c>
      <c r="AY237" s="99" t="s">
        <v>175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99" t="s">
        <v>77</v>
      </c>
      <c r="BK237" s="201">
        <f>ROUND(I237*H237,2)</f>
        <v>0</v>
      </c>
      <c r="BL237" s="99" t="s">
        <v>113</v>
      </c>
      <c r="BM237" s="99" t="s">
        <v>859</v>
      </c>
    </row>
    <row r="238" spans="2:65" s="109" customFormat="1" ht="25.5" customHeight="1">
      <c r="B238" s="110"/>
      <c r="C238" s="191" t="s">
        <v>442</v>
      </c>
      <c r="D238" s="191" t="s">
        <v>177</v>
      </c>
      <c r="E238" s="192" t="s">
        <v>860</v>
      </c>
      <c r="F238" s="193" t="s">
        <v>861</v>
      </c>
      <c r="G238" s="194" t="s">
        <v>341</v>
      </c>
      <c r="H238" s="195">
        <v>2</v>
      </c>
      <c r="I238" s="9"/>
      <c r="J238" s="196">
        <f>ROUND(I238*H238,2)</f>
        <v>0</v>
      </c>
      <c r="K238" s="193" t="s">
        <v>5</v>
      </c>
      <c r="L238" s="110"/>
      <c r="M238" s="197" t="s">
        <v>5</v>
      </c>
      <c r="N238" s="198" t="s">
        <v>44</v>
      </c>
      <c r="O238" s="111"/>
      <c r="P238" s="199">
        <f>O238*H238</f>
        <v>0</v>
      </c>
      <c r="Q238" s="199">
        <v>1.4999999999999999E-4</v>
      </c>
      <c r="R238" s="199">
        <f>Q238*H238</f>
        <v>2.9999999999999997E-4</v>
      </c>
      <c r="S238" s="199">
        <v>0</v>
      </c>
      <c r="T238" s="200">
        <f>S238*H238</f>
        <v>0</v>
      </c>
      <c r="AR238" s="99" t="s">
        <v>113</v>
      </c>
      <c r="AT238" s="99" t="s">
        <v>177</v>
      </c>
      <c r="AU238" s="99" t="s">
        <v>81</v>
      </c>
      <c r="AY238" s="99" t="s">
        <v>175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99" t="s">
        <v>77</v>
      </c>
      <c r="BK238" s="201">
        <f>ROUND(I238*H238,2)</f>
        <v>0</v>
      </c>
      <c r="BL238" s="99" t="s">
        <v>113</v>
      </c>
      <c r="BM238" s="99" t="s">
        <v>862</v>
      </c>
    </row>
    <row r="239" spans="2:65" s="214" customFormat="1">
      <c r="B239" s="213"/>
      <c r="D239" s="202" t="s">
        <v>185</v>
      </c>
      <c r="E239" s="215" t="s">
        <v>5</v>
      </c>
      <c r="F239" s="216" t="s">
        <v>639</v>
      </c>
      <c r="H239" s="217">
        <v>2</v>
      </c>
      <c r="I239" s="11"/>
      <c r="L239" s="213"/>
      <c r="M239" s="218"/>
      <c r="N239" s="219"/>
      <c r="O239" s="219"/>
      <c r="P239" s="219"/>
      <c r="Q239" s="219"/>
      <c r="R239" s="219"/>
      <c r="S239" s="219"/>
      <c r="T239" s="220"/>
      <c r="AT239" s="215" t="s">
        <v>185</v>
      </c>
      <c r="AU239" s="215" t="s">
        <v>81</v>
      </c>
      <c r="AV239" s="214" t="s">
        <v>81</v>
      </c>
      <c r="AW239" s="214" t="s">
        <v>36</v>
      </c>
      <c r="AX239" s="214" t="s">
        <v>77</v>
      </c>
      <c r="AY239" s="215" t="s">
        <v>175</v>
      </c>
    </row>
    <row r="240" spans="2:65" s="109" customFormat="1" ht="25.5" customHeight="1">
      <c r="B240" s="110"/>
      <c r="C240" s="229" t="s">
        <v>446</v>
      </c>
      <c r="D240" s="229" t="s">
        <v>287</v>
      </c>
      <c r="E240" s="230" t="s">
        <v>863</v>
      </c>
      <c r="F240" s="231" t="s">
        <v>864</v>
      </c>
      <c r="G240" s="232" t="s">
        <v>341</v>
      </c>
      <c r="H240" s="233">
        <v>1</v>
      </c>
      <c r="I240" s="13"/>
      <c r="J240" s="234">
        <f>ROUND(I240*H240,2)</f>
        <v>0</v>
      </c>
      <c r="K240" s="231" t="s">
        <v>5</v>
      </c>
      <c r="L240" s="235"/>
      <c r="M240" s="236" t="s">
        <v>5</v>
      </c>
      <c r="N240" s="237" t="s">
        <v>44</v>
      </c>
      <c r="O240" s="111"/>
      <c r="P240" s="199">
        <f>O240*H240</f>
        <v>0</v>
      </c>
      <c r="Q240" s="199">
        <v>4.2000000000000003E-2</v>
      </c>
      <c r="R240" s="199">
        <f>Q240*H240</f>
        <v>4.2000000000000003E-2</v>
      </c>
      <c r="S240" s="199">
        <v>0</v>
      </c>
      <c r="T240" s="200">
        <f>S240*H240</f>
        <v>0</v>
      </c>
      <c r="AR240" s="99" t="s">
        <v>225</v>
      </c>
      <c r="AT240" s="99" t="s">
        <v>287</v>
      </c>
      <c r="AU240" s="99" t="s">
        <v>81</v>
      </c>
      <c r="AY240" s="99" t="s">
        <v>175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99" t="s">
        <v>77</v>
      </c>
      <c r="BK240" s="201">
        <f>ROUND(I240*H240,2)</f>
        <v>0</v>
      </c>
      <c r="BL240" s="99" t="s">
        <v>113</v>
      </c>
      <c r="BM240" s="99" t="s">
        <v>865</v>
      </c>
    </row>
    <row r="241" spans="2:65" s="109" customFormat="1" ht="25.5" customHeight="1">
      <c r="B241" s="110"/>
      <c r="C241" s="229" t="s">
        <v>450</v>
      </c>
      <c r="D241" s="229" t="s">
        <v>287</v>
      </c>
      <c r="E241" s="230" t="s">
        <v>866</v>
      </c>
      <c r="F241" s="231" t="s">
        <v>867</v>
      </c>
      <c r="G241" s="232" t="s">
        <v>341</v>
      </c>
      <c r="H241" s="233">
        <v>1</v>
      </c>
      <c r="I241" s="13"/>
      <c r="J241" s="234">
        <f>ROUND(I241*H241,2)</f>
        <v>0</v>
      </c>
      <c r="K241" s="231" t="s">
        <v>200</v>
      </c>
      <c r="L241" s="235"/>
      <c r="M241" s="236" t="s">
        <v>5</v>
      </c>
      <c r="N241" s="237" t="s">
        <v>44</v>
      </c>
      <c r="O241" s="111"/>
      <c r="P241" s="199">
        <f>O241*H241</f>
        <v>0</v>
      </c>
      <c r="Q241" s="199">
        <v>4.8000000000000001E-2</v>
      </c>
      <c r="R241" s="199">
        <f>Q241*H241</f>
        <v>4.8000000000000001E-2</v>
      </c>
      <c r="S241" s="199">
        <v>0</v>
      </c>
      <c r="T241" s="200">
        <f>S241*H241</f>
        <v>0</v>
      </c>
      <c r="AR241" s="99" t="s">
        <v>225</v>
      </c>
      <c r="AT241" s="99" t="s">
        <v>287</v>
      </c>
      <c r="AU241" s="99" t="s">
        <v>81</v>
      </c>
      <c r="AY241" s="99" t="s">
        <v>175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99" t="s">
        <v>77</v>
      </c>
      <c r="BK241" s="201">
        <f>ROUND(I241*H241,2)</f>
        <v>0</v>
      </c>
      <c r="BL241" s="99" t="s">
        <v>113</v>
      </c>
      <c r="BM241" s="99" t="s">
        <v>868</v>
      </c>
    </row>
    <row r="242" spans="2:65" s="109" customFormat="1" ht="16.5" customHeight="1">
      <c r="B242" s="110"/>
      <c r="C242" s="191" t="s">
        <v>455</v>
      </c>
      <c r="D242" s="191" t="s">
        <v>177</v>
      </c>
      <c r="E242" s="192" t="s">
        <v>869</v>
      </c>
      <c r="F242" s="193" t="s">
        <v>870</v>
      </c>
      <c r="G242" s="194" t="s">
        <v>466</v>
      </c>
      <c r="H242" s="195">
        <v>1</v>
      </c>
      <c r="I242" s="9"/>
      <c r="J242" s="196">
        <f>ROUND(I242*H242,2)</f>
        <v>0</v>
      </c>
      <c r="K242" s="193" t="s">
        <v>200</v>
      </c>
      <c r="L242" s="110"/>
      <c r="M242" s="197" t="s">
        <v>5</v>
      </c>
      <c r="N242" s="198" t="s">
        <v>44</v>
      </c>
      <c r="O242" s="111"/>
      <c r="P242" s="199">
        <f>O242*H242</f>
        <v>0</v>
      </c>
      <c r="Q242" s="199">
        <v>3.1E-4</v>
      </c>
      <c r="R242" s="199">
        <f>Q242*H242</f>
        <v>3.1E-4</v>
      </c>
      <c r="S242" s="199">
        <v>0</v>
      </c>
      <c r="T242" s="200">
        <f>S242*H242</f>
        <v>0</v>
      </c>
      <c r="AR242" s="99" t="s">
        <v>113</v>
      </c>
      <c r="AT242" s="99" t="s">
        <v>177</v>
      </c>
      <c r="AU242" s="99" t="s">
        <v>81</v>
      </c>
      <c r="AY242" s="99" t="s">
        <v>175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99" t="s">
        <v>77</v>
      </c>
      <c r="BK242" s="201">
        <f>ROUND(I242*H242,2)</f>
        <v>0</v>
      </c>
      <c r="BL242" s="99" t="s">
        <v>113</v>
      </c>
      <c r="BM242" s="99" t="s">
        <v>871</v>
      </c>
    </row>
    <row r="243" spans="2:65" s="207" customFormat="1">
      <c r="B243" s="206"/>
      <c r="D243" s="202" t="s">
        <v>185</v>
      </c>
      <c r="E243" s="208" t="s">
        <v>5</v>
      </c>
      <c r="F243" s="209" t="s">
        <v>776</v>
      </c>
      <c r="H243" s="208" t="s">
        <v>5</v>
      </c>
      <c r="I243" s="10"/>
      <c r="L243" s="206"/>
      <c r="M243" s="210"/>
      <c r="N243" s="211"/>
      <c r="O243" s="211"/>
      <c r="P243" s="211"/>
      <c r="Q243" s="211"/>
      <c r="R243" s="211"/>
      <c r="S243" s="211"/>
      <c r="T243" s="212"/>
      <c r="AT243" s="208" t="s">
        <v>185</v>
      </c>
      <c r="AU243" s="208" t="s">
        <v>81</v>
      </c>
      <c r="AV243" s="207" t="s">
        <v>77</v>
      </c>
      <c r="AW243" s="207" t="s">
        <v>36</v>
      </c>
      <c r="AX243" s="207" t="s">
        <v>73</v>
      </c>
      <c r="AY243" s="208" t="s">
        <v>175</v>
      </c>
    </row>
    <row r="244" spans="2:65" s="214" customFormat="1">
      <c r="B244" s="213"/>
      <c r="D244" s="202" t="s">
        <v>185</v>
      </c>
      <c r="E244" s="215" t="s">
        <v>5</v>
      </c>
      <c r="F244" s="216" t="s">
        <v>77</v>
      </c>
      <c r="H244" s="217">
        <v>1</v>
      </c>
      <c r="I244" s="11"/>
      <c r="L244" s="213"/>
      <c r="M244" s="218"/>
      <c r="N244" s="219"/>
      <c r="O244" s="219"/>
      <c r="P244" s="219"/>
      <c r="Q244" s="219"/>
      <c r="R244" s="219"/>
      <c r="S244" s="219"/>
      <c r="T244" s="220"/>
      <c r="AT244" s="215" t="s">
        <v>185</v>
      </c>
      <c r="AU244" s="215" t="s">
        <v>81</v>
      </c>
      <c r="AV244" s="214" t="s">
        <v>81</v>
      </c>
      <c r="AW244" s="214" t="s">
        <v>36</v>
      </c>
      <c r="AX244" s="214" t="s">
        <v>77</v>
      </c>
      <c r="AY244" s="215" t="s">
        <v>175</v>
      </c>
    </row>
    <row r="245" spans="2:65" s="109" customFormat="1" ht="16.5" customHeight="1">
      <c r="B245" s="110"/>
      <c r="C245" s="191" t="s">
        <v>459</v>
      </c>
      <c r="D245" s="191" t="s">
        <v>177</v>
      </c>
      <c r="E245" s="192" t="s">
        <v>469</v>
      </c>
      <c r="F245" s="193" t="s">
        <v>470</v>
      </c>
      <c r="G245" s="194" t="s">
        <v>341</v>
      </c>
      <c r="H245" s="195">
        <v>1</v>
      </c>
      <c r="I245" s="9"/>
      <c r="J245" s="196">
        <f>ROUND(I245*H245,2)</f>
        <v>0</v>
      </c>
      <c r="K245" s="193" t="s">
        <v>200</v>
      </c>
      <c r="L245" s="110"/>
      <c r="M245" s="197" t="s">
        <v>5</v>
      </c>
      <c r="N245" s="198" t="s">
        <v>44</v>
      </c>
      <c r="O245" s="111"/>
      <c r="P245" s="199">
        <f>O245*H245</f>
        <v>0</v>
      </c>
      <c r="Q245" s="199">
        <v>9.1800000000000007E-3</v>
      </c>
      <c r="R245" s="199">
        <f>Q245*H245</f>
        <v>9.1800000000000007E-3</v>
      </c>
      <c r="S245" s="199">
        <v>0</v>
      </c>
      <c r="T245" s="200">
        <f>S245*H245</f>
        <v>0</v>
      </c>
      <c r="AR245" s="99" t="s">
        <v>113</v>
      </c>
      <c r="AT245" s="99" t="s">
        <v>177</v>
      </c>
      <c r="AU245" s="99" t="s">
        <v>81</v>
      </c>
      <c r="AY245" s="99" t="s">
        <v>175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99" t="s">
        <v>77</v>
      </c>
      <c r="BK245" s="201">
        <f>ROUND(I245*H245,2)</f>
        <v>0</v>
      </c>
      <c r="BL245" s="99" t="s">
        <v>113</v>
      </c>
      <c r="BM245" s="99" t="s">
        <v>872</v>
      </c>
    </row>
    <row r="246" spans="2:65" s="207" customFormat="1">
      <c r="B246" s="206"/>
      <c r="D246" s="202" t="s">
        <v>185</v>
      </c>
      <c r="E246" s="208" t="s">
        <v>5</v>
      </c>
      <c r="F246" s="209" t="s">
        <v>343</v>
      </c>
      <c r="H246" s="208" t="s">
        <v>5</v>
      </c>
      <c r="I246" s="10"/>
      <c r="L246" s="206"/>
      <c r="M246" s="210"/>
      <c r="N246" s="211"/>
      <c r="O246" s="211"/>
      <c r="P246" s="211"/>
      <c r="Q246" s="211"/>
      <c r="R246" s="211"/>
      <c r="S246" s="211"/>
      <c r="T246" s="212"/>
      <c r="AT246" s="208" t="s">
        <v>185</v>
      </c>
      <c r="AU246" s="208" t="s">
        <v>81</v>
      </c>
      <c r="AV246" s="207" t="s">
        <v>77</v>
      </c>
      <c r="AW246" s="207" t="s">
        <v>36</v>
      </c>
      <c r="AX246" s="207" t="s">
        <v>73</v>
      </c>
      <c r="AY246" s="208" t="s">
        <v>175</v>
      </c>
    </row>
    <row r="247" spans="2:65" s="214" customFormat="1">
      <c r="B247" s="213"/>
      <c r="D247" s="202" t="s">
        <v>185</v>
      </c>
      <c r="E247" s="215" t="s">
        <v>5</v>
      </c>
      <c r="F247" s="216" t="s">
        <v>77</v>
      </c>
      <c r="H247" s="217">
        <v>1</v>
      </c>
      <c r="I247" s="11"/>
      <c r="L247" s="213"/>
      <c r="M247" s="218"/>
      <c r="N247" s="219"/>
      <c r="O247" s="219"/>
      <c r="P247" s="219"/>
      <c r="Q247" s="219"/>
      <c r="R247" s="219"/>
      <c r="S247" s="219"/>
      <c r="T247" s="220"/>
      <c r="AT247" s="215" t="s">
        <v>185</v>
      </c>
      <c r="AU247" s="215" t="s">
        <v>81</v>
      </c>
      <c r="AV247" s="214" t="s">
        <v>81</v>
      </c>
      <c r="AW247" s="214" t="s">
        <v>36</v>
      </c>
      <c r="AX247" s="214" t="s">
        <v>77</v>
      </c>
      <c r="AY247" s="215" t="s">
        <v>175</v>
      </c>
    </row>
    <row r="248" spans="2:65" s="109" customFormat="1" ht="16.5" customHeight="1">
      <c r="B248" s="110"/>
      <c r="C248" s="229" t="s">
        <v>463</v>
      </c>
      <c r="D248" s="229" t="s">
        <v>287</v>
      </c>
      <c r="E248" s="230" t="s">
        <v>873</v>
      </c>
      <c r="F248" s="231" t="s">
        <v>874</v>
      </c>
      <c r="G248" s="232" t="s">
        <v>341</v>
      </c>
      <c r="H248" s="233">
        <v>1</v>
      </c>
      <c r="I248" s="13"/>
      <c r="J248" s="234">
        <f>ROUND(I248*H248,2)</f>
        <v>0</v>
      </c>
      <c r="K248" s="231" t="s">
        <v>200</v>
      </c>
      <c r="L248" s="235"/>
      <c r="M248" s="236" t="s">
        <v>5</v>
      </c>
      <c r="N248" s="237" t="s">
        <v>44</v>
      </c>
      <c r="O248" s="111"/>
      <c r="P248" s="199">
        <f>O248*H248</f>
        <v>0</v>
      </c>
      <c r="Q248" s="199">
        <v>0.254</v>
      </c>
      <c r="R248" s="199">
        <f>Q248*H248</f>
        <v>0.254</v>
      </c>
      <c r="S248" s="199">
        <v>0</v>
      </c>
      <c r="T248" s="200">
        <f>S248*H248</f>
        <v>0</v>
      </c>
      <c r="AR248" s="99" t="s">
        <v>225</v>
      </c>
      <c r="AT248" s="99" t="s">
        <v>287</v>
      </c>
      <c r="AU248" s="99" t="s">
        <v>81</v>
      </c>
      <c r="AY248" s="99" t="s">
        <v>175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99" t="s">
        <v>77</v>
      </c>
      <c r="BK248" s="201">
        <f>ROUND(I248*H248,2)</f>
        <v>0</v>
      </c>
      <c r="BL248" s="99" t="s">
        <v>113</v>
      </c>
      <c r="BM248" s="99" t="s">
        <v>875</v>
      </c>
    </row>
    <row r="249" spans="2:65" s="109" customFormat="1" ht="16.5" customHeight="1">
      <c r="B249" s="110"/>
      <c r="C249" s="191" t="s">
        <v>468</v>
      </c>
      <c r="D249" s="191" t="s">
        <v>177</v>
      </c>
      <c r="E249" s="192" t="s">
        <v>477</v>
      </c>
      <c r="F249" s="193" t="s">
        <v>478</v>
      </c>
      <c r="G249" s="194" t="s">
        <v>341</v>
      </c>
      <c r="H249" s="195">
        <v>1</v>
      </c>
      <c r="I249" s="9"/>
      <c r="J249" s="196">
        <f>ROUND(I249*H249,2)</f>
        <v>0</v>
      </c>
      <c r="K249" s="193" t="s">
        <v>200</v>
      </c>
      <c r="L249" s="110"/>
      <c r="M249" s="197" t="s">
        <v>5</v>
      </c>
      <c r="N249" s="198" t="s">
        <v>44</v>
      </c>
      <c r="O249" s="111"/>
      <c r="P249" s="199">
        <f>O249*H249</f>
        <v>0</v>
      </c>
      <c r="Q249" s="199">
        <v>1.1469999999999999E-2</v>
      </c>
      <c r="R249" s="199">
        <f>Q249*H249</f>
        <v>1.1469999999999999E-2</v>
      </c>
      <c r="S249" s="199">
        <v>0</v>
      </c>
      <c r="T249" s="200">
        <f>S249*H249</f>
        <v>0</v>
      </c>
      <c r="AR249" s="99" t="s">
        <v>113</v>
      </c>
      <c r="AT249" s="99" t="s">
        <v>177</v>
      </c>
      <c r="AU249" s="99" t="s">
        <v>81</v>
      </c>
      <c r="AY249" s="99" t="s">
        <v>175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99" t="s">
        <v>77</v>
      </c>
      <c r="BK249" s="201">
        <f>ROUND(I249*H249,2)</f>
        <v>0</v>
      </c>
      <c r="BL249" s="99" t="s">
        <v>113</v>
      </c>
      <c r="BM249" s="99" t="s">
        <v>876</v>
      </c>
    </row>
    <row r="250" spans="2:65" s="207" customFormat="1">
      <c r="B250" s="206"/>
      <c r="D250" s="202" t="s">
        <v>185</v>
      </c>
      <c r="E250" s="208" t="s">
        <v>5</v>
      </c>
      <c r="F250" s="209" t="s">
        <v>343</v>
      </c>
      <c r="H250" s="208" t="s">
        <v>5</v>
      </c>
      <c r="I250" s="10"/>
      <c r="L250" s="206"/>
      <c r="M250" s="210"/>
      <c r="N250" s="211"/>
      <c r="O250" s="211"/>
      <c r="P250" s="211"/>
      <c r="Q250" s="211"/>
      <c r="R250" s="211"/>
      <c r="S250" s="211"/>
      <c r="T250" s="212"/>
      <c r="AT250" s="208" t="s">
        <v>185</v>
      </c>
      <c r="AU250" s="208" t="s">
        <v>81</v>
      </c>
      <c r="AV250" s="207" t="s">
        <v>77</v>
      </c>
      <c r="AW250" s="207" t="s">
        <v>36</v>
      </c>
      <c r="AX250" s="207" t="s">
        <v>73</v>
      </c>
      <c r="AY250" s="208" t="s">
        <v>175</v>
      </c>
    </row>
    <row r="251" spans="2:65" s="214" customFormat="1">
      <c r="B251" s="213"/>
      <c r="D251" s="202" t="s">
        <v>185</v>
      </c>
      <c r="E251" s="215" t="s">
        <v>5</v>
      </c>
      <c r="F251" s="216" t="s">
        <v>77</v>
      </c>
      <c r="H251" s="217">
        <v>1</v>
      </c>
      <c r="I251" s="11"/>
      <c r="L251" s="213"/>
      <c r="M251" s="218"/>
      <c r="N251" s="219"/>
      <c r="O251" s="219"/>
      <c r="P251" s="219"/>
      <c r="Q251" s="219"/>
      <c r="R251" s="219"/>
      <c r="S251" s="219"/>
      <c r="T251" s="220"/>
      <c r="AT251" s="215" t="s">
        <v>185</v>
      </c>
      <c r="AU251" s="215" t="s">
        <v>81</v>
      </c>
      <c r="AV251" s="214" t="s">
        <v>81</v>
      </c>
      <c r="AW251" s="214" t="s">
        <v>36</v>
      </c>
      <c r="AX251" s="214" t="s">
        <v>77</v>
      </c>
      <c r="AY251" s="215" t="s">
        <v>175</v>
      </c>
    </row>
    <row r="252" spans="2:65" s="109" customFormat="1" ht="16.5" customHeight="1">
      <c r="B252" s="110"/>
      <c r="C252" s="229" t="s">
        <v>472</v>
      </c>
      <c r="D252" s="229" t="s">
        <v>287</v>
      </c>
      <c r="E252" s="230" t="s">
        <v>481</v>
      </c>
      <c r="F252" s="231" t="s">
        <v>482</v>
      </c>
      <c r="G252" s="232" t="s">
        <v>341</v>
      </c>
      <c r="H252" s="233">
        <v>1</v>
      </c>
      <c r="I252" s="13"/>
      <c r="J252" s="234">
        <f>ROUND(I252*H252,2)</f>
        <v>0</v>
      </c>
      <c r="K252" s="231" t="s">
        <v>200</v>
      </c>
      <c r="L252" s="235"/>
      <c r="M252" s="236" t="s">
        <v>5</v>
      </c>
      <c r="N252" s="237" t="s">
        <v>44</v>
      </c>
      <c r="O252" s="111"/>
      <c r="P252" s="199">
        <f>O252*H252</f>
        <v>0</v>
      </c>
      <c r="Q252" s="199">
        <v>0.58499999999999996</v>
      </c>
      <c r="R252" s="199">
        <f>Q252*H252</f>
        <v>0.58499999999999996</v>
      </c>
      <c r="S252" s="199">
        <v>0</v>
      </c>
      <c r="T252" s="200">
        <f>S252*H252</f>
        <v>0</v>
      </c>
      <c r="AR252" s="99" t="s">
        <v>225</v>
      </c>
      <c r="AT252" s="99" t="s">
        <v>287</v>
      </c>
      <c r="AU252" s="99" t="s">
        <v>81</v>
      </c>
      <c r="AY252" s="99" t="s">
        <v>175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99" t="s">
        <v>77</v>
      </c>
      <c r="BK252" s="201">
        <f>ROUND(I252*H252,2)</f>
        <v>0</v>
      </c>
      <c r="BL252" s="99" t="s">
        <v>113</v>
      </c>
      <c r="BM252" s="99" t="s">
        <v>877</v>
      </c>
    </row>
    <row r="253" spans="2:65" s="109" customFormat="1" ht="16.5" customHeight="1">
      <c r="B253" s="110"/>
      <c r="C253" s="191" t="s">
        <v>476</v>
      </c>
      <c r="D253" s="191" t="s">
        <v>177</v>
      </c>
      <c r="E253" s="192" t="s">
        <v>485</v>
      </c>
      <c r="F253" s="193" t="s">
        <v>486</v>
      </c>
      <c r="G253" s="194" t="s">
        <v>341</v>
      </c>
      <c r="H253" s="195">
        <v>1</v>
      </c>
      <c r="I253" s="9"/>
      <c r="J253" s="196">
        <f>ROUND(I253*H253,2)</f>
        <v>0</v>
      </c>
      <c r="K253" s="193" t="s">
        <v>200</v>
      </c>
      <c r="L253" s="110"/>
      <c r="M253" s="197" t="s">
        <v>5</v>
      </c>
      <c r="N253" s="198" t="s">
        <v>44</v>
      </c>
      <c r="O253" s="111"/>
      <c r="P253" s="199">
        <f>O253*H253</f>
        <v>0</v>
      </c>
      <c r="Q253" s="199">
        <v>2.7529999999999999E-2</v>
      </c>
      <c r="R253" s="199">
        <f>Q253*H253</f>
        <v>2.7529999999999999E-2</v>
      </c>
      <c r="S253" s="199">
        <v>0</v>
      </c>
      <c r="T253" s="200">
        <f>S253*H253</f>
        <v>0</v>
      </c>
      <c r="AR253" s="99" t="s">
        <v>113</v>
      </c>
      <c r="AT253" s="99" t="s">
        <v>177</v>
      </c>
      <c r="AU253" s="99" t="s">
        <v>81</v>
      </c>
      <c r="AY253" s="99" t="s">
        <v>175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99" t="s">
        <v>77</v>
      </c>
      <c r="BK253" s="201">
        <f>ROUND(I253*H253,2)</f>
        <v>0</v>
      </c>
      <c r="BL253" s="99" t="s">
        <v>113</v>
      </c>
      <c r="BM253" s="99" t="s">
        <v>878</v>
      </c>
    </row>
    <row r="254" spans="2:65" s="207" customFormat="1">
      <c r="B254" s="206"/>
      <c r="D254" s="202" t="s">
        <v>185</v>
      </c>
      <c r="E254" s="208" t="s">
        <v>5</v>
      </c>
      <c r="F254" s="209" t="s">
        <v>343</v>
      </c>
      <c r="H254" s="208" t="s">
        <v>5</v>
      </c>
      <c r="I254" s="10"/>
      <c r="L254" s="206"/>
      <c r="M254" s="210"/>
      <c r="N254" s="211"/>
      <c r="O254" s="211"/>
      <c r="P254" s="211"/>
      <c r="Q254" s="211"/>
      <c r="R254" s="211"/>
      <c r="S254" s="211"/>
      <c r="T254" s="212"/>
      <c r="AT254" s="208" t="s">
        <v>185</v>
      </c>
      <c r="AU254" s="208" t="s">
        <v>81</v>
      </c>
      <c r="AV254" s="207" t="s">
        <v>77</v>
      </c>
      <c r="AW254" s="207" t="s">
        <v>36</v>
      </c>
      <c r="AX254" s="207" t="s">
        <v>73</v>
      </c>
      <c r="AY254" s="208" t="s">
        <v>175</v>
      </c>
    </row>
    <row r="255" spans="2:65" s="214" customFormat="1">
      <c r="B255" s="213"/>
      <c r="D255" s="202" t="s">
        <v>185</v>
      </c>
      <c r="E255" s="215" t="s">
        <v>5</v>
      </c>
      <c r="F255" s="216" t="s">
        <v>77</v>
      </c>
      <c r="H255" s="217">
        <v>1</v>
      </c>
      <c r="I255" s="11"/>
      <c r="L255" s="213"/>
      <c r="M255" s="218"/>
      <c r="N255" s="219"/>
      <c r="O255" s="219"/>
      <c r="P255" s="219"/>
      <c r="Q255" s="219"/>
      <c r="R255" s="219"/>
      <c r="S255" s="219"/>
      <c r="T255" s="220"/>
      <c r="AT255" s="215" t="s">
        <v>185</v>
      </c>
      <c r="AU255" s="215" t="s">
        <v>81</v>
      </c>
      <c r="AV255" s="214" t="s">
        <v>81</v>
      </c>
      <c r="AW255" s="214" t="s">
        <v>36</v>
      </c>
      <c r="AX255" s="214" t="s">
        <v>77</v>
      </c>
      <c r="AY255" s="215" t="s">
        <v>175</v>
      </c>
    </row>
    <row r="256" spans="2:65" s="109" customFormat="1" ht="16.5" customHeight="1">
      <c r="B256" s="110"/>
      <c r="C256" s="229" t="s">
        <v>480</v>
      </c>
      <c r="D256" s="229" t="s">
        <v>287</v>
      </c>
      <c r="E256" s="230" t="s">
        <v>489</v>
      </c>
      <c r="F256" s="231" t="s">
        <v>490</v>
      </c>
      <c r="G256" s="232" t="s">
        <v>341</v>
      </c>
      <c r="H256" s="233">
        <v>1</v>
      </c>
      <c r="I256" s="13"/>
      <c r="J256" s="234">
        <f>ROUND(I256*H256,2)</f>
        <v>0</v>
      </c>
      <c r="K256" s="231" t="s">
        <v>5</v>
      </c>
      <c r="L256" s="235"/>
      <c r="M256" s="236" t="s">
        <v>5</v>
      </c>
      <c r="N256" s="237" t="s">
        <v>44</v>
      </c>
      <c r="O256" s="111"/>
      <c r="P256" s="199">
        <f>O256*H256</f>
        <v>0</v>
      </c>
      <c r="Q256" s="199">
        <v>2.1</v>
      </c>
      <c r="R256" s="199">
        <f>Q256*H256</f>
        <v>2.1</v>
      </c>
      <c r="S256" s="199">
        <v>0</v>
      </c>
      <c r="T256" s="200">
        <f>S256*H256</f>
        <v>0</v>
      </c>
      <c r="AR256" s="99" t="s">
        <v>225</v>
      </c>
      <c r="AT256" s="99" t="s">
        <v>287</v>
      </c>
      <c r="AU256" s="99" t="s">
        <v>81</v>
      </c>
      <c r="AY256" s="99" t="s">
        <v>175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99" t="s">
        <v>77</v>
      </c>
      <c r="BK256" s="201">
        <f>ROUND(I256*H256,2)</f>
        <v>0</v>
      </c>
      <c r="BL256" s="99" t="s">
        <v>113</v>
      </c>
      <c r="BM256" s="99" t="s">
        <v>879</v>
      </c>
    </row>
    <row r="257" spans="2:65" s="109" customFormat="1" ht="16.5" customHeight="1">
      <c r="B257" s="110"/>
      <c r="C257" s="229" t="s">
        <v>484</v>
      </c>
      <c r="D257" s="229" t="s">
        <v>287</v>
      </c>
      <c r="E257" s="230" t="s">
        <v>493</v>
      </c>
      <c r="F257" s="231" t="s">
        <v>494</v>
      </c>
      <c r="G257" s="232" t="s">
        <v>341</v>
      </c>
      <c r="H257" s="233">
        <v>2</v>
      </c>
      <c r="I257" s="13"/>
      <c r="J257" s="234">
        <f>ROUND(I257*H257,2)</f>
        <v>0</v>
      </c>
      <c r="K257" s="231" t="s">
        <v>200</v>
      </c>
      <c r="L257" s="235"/>
      <c r="M257" s="236" t="s">
        <v>5</v>
      </c>
      <c r="N257" s="237" t="s">
        <v>44</v>
      </c>
      <c r="O257" s="111"/>
      <c r="P257" s="199">
        <f>O257*H257</f>
        <v>0</v>
      </c>
      <c r="Q257" s="199">
        <v>2E-3</v>
      </c>
      <c r="R257" s="199">
        <f>Q257*H257</f>
        <v>4.0000000000000001E-3</v>
      </c>
      <c r="S257" s="199">
        <v>0</v>
      </c>
      <c r="T257" s="200">
        <f>S257*H257</f>
        <v>0</v>
      </c>
      <c r="AR257" s="99" t="s">
        <v>225</v>
      </c>
      <c r="AT257" s="99" t="s">
        <v>287</v>
      </c>
      <c r="AU257" s="99" t="s">
        <v>81</v>
      </c>
      <c r="AY257" s="99" t="s">
        <v>175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99" t="s">
        <v>77</v>
      </c>
      <c r="BK257" s="201">
        <f>ROUND(I257*H257,2)</f>
        <v>0</v>
      </c>
      <c r="BL257" s="99" t="s">
        <v>113</v>
      </c>
      <c r="BM257" s="99" t="s">
        <v>880</v>
      </c>
    </row>
    <row r="258" spans="2:65" s="109" customFormat="1" ht="25.5" customHeight="1">
      <c r="B258" s="110"/>
      <c r="C258" s="191" t="s">
        <v>488</v>
      </c>
      <c r="D258" s="191" t="s">
        <v>177</v>
      </c>
      <c r="E258" s="192" t="s">
        <v>497</v>
      </c>
      <c r="F258" s="193" t="s">
        <v>498</v>
      </c>
      <c r="G258" s="194" t="s">
        <v>341</v>
      </c>
      <c r="H258" s="195">
        <v>2</v>
      </c>
      <c r="I258" s="9"/>
      <c r="J258" s="196">
        <f>ROUND(I258*H258,2)</f>
        <v>0</v>
      </c>
      <c r="K258" s="193" t="s">
        <v>200</v>
      </c>
      <c r="L258" s="110"/>
      <c r="M258" s="197" t="s">
        <v>5</v>
      </c>
      <c r="N258" s="198" t="s">
        <v>44</v>
      </c>
      <c r="O258" s="111"/>
      <c r="P258" s="199">
        <f>O258*H258</f>
        <v>0</v>
      </c>
      <c r="Q258" s="199">
        <v>0</v>
      </c>
      <c r="R258" s="199">
        <f>Q258*H258</f>
        <v>0</v>
      </c>
      <c r="S258" s="199">
        <v>0.1</v>
      </c>
      <c r="T258" s="200">
        <f>S258*H258</f>
        <v>0.2</v>
      </c>
      <c r="AR258" s="99" t="s">
        <v>113</v>
      </c>
      <c r="AT258" s="99" t="s">
        <v>177</v>
      </c>
      <c r="AU258" s="99" t="s">
        <v>81</v>
      </c>
      <c r="AY258" s="99" t="s">
        <v>175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99" t="s">
        <v>77</v>
      </c>
      <c r="BK258" s="201">
        <f>ROUND(I258*H258,2)</f>
        <v>0</v>
      </c>
      <c r="BL258" s="99" t="s">
        <v>113</v>
      </c>
      <c r="BM258" s="99" t="s">
        <v>881</v>
      </c>
    </row>
    <row r="259" spans="2:65" s="109" customFormat="1" ht="25.5" customHeight="1">
      <c r="B259" s="110"/>
      <c r="C259" s="191" t="s">
        <v>492</v>
      </c>
      <c r="D259" s="191" t="s">
        <v>177</v>
      </c>
      <c r="E259" s="192" t="s">
        <v>501</v>
      </c>
      <c r="F259" s="193" t="s">
        <v>2678</v>
      </c>
      <c r="G259" s="194" t="s">
        <v>341</v>
      </c>
      <c r="H259" s="195">
        <v>1</v>
      </c>
      <c r="I259" s="9"/>
      <c r="J259" s="196">
        <f>ROUND(I259*H259,2)</f>
        <v>0</v>
      </c>
      <c r="K259" s="193" t="s">
        <v>5</v>
      </c>
      <c r="L259" s="110"/>
      <c r="M259" s="197" t="s">
        <v>5</v>
      </c>
      <c r="N259" s="198" t="s">
        <v>44</v>
      </c>
      <c r="O259" s="111"/>
      <c r="P259" s="199">
        <f>O259*H259</f>
        <v>0</v>
      </c>
      <c r="Q259" s="199">
        <v>0.217338</v>
      </c>
      <c r="R259" s="199">
        <f>Q259*H259</f>
        <v>0.217338</v>
      </c>
      <c r="S259" s="199">
        <v>0</v>
      </c>
      <c r="T259" s="200">
        <f>S259*H259</f>
        <v>0</v>
      </c>
      <c r="AR259" s="99" t="s">
        <v>113</v>
      </c>
      <c r="AT259" s="99" t="s">
        <v>177</v>
      </c>
      <c r="AU259" s="99" t="s">
        <v>81</v>
      </c>
      <c r="AY259" s="99" t="s">
        <v>175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99" t="s">
        <v>77</v>
      </c>
      <c r="BK259" s="201">
        <f>ROUND(I259*H259,2)</f>
        <v>0</v>
      </c>
      <c r="BL259" s="99" t="s">
        <v>113</v>
      </c>
      <c r="BM259" s="99" t="s">
        <v>882</v>
      </c>
    </row>
    <row r="260" spans="2:65" s="207" customFormat="1">
      <c r="B260" s="206"/>
      <c r="D260" s="202" t="s">
        <v>185</v>
      </c>
      <c r="E260" s="208" t="s">
        <v>5</v>
      </c>
      <c r="F260" s="209" t="s">
        <v>343</v>
      </c>
      <c r="H260" s="208" t="s">
        <v>5</v>
      </c>
      <c r="I260" s="10"/>
      <c r="L260" s="206"/>
      <c r="M260" s="210"/>
      <c r="N260" s="211"/>
      <c r="O260" s="211"/>
      <c r="P260" s="211"/>
      <c r="Q260" s="211"/>
      <c r="R260" s="211"/>
      <c r="S260" s="211"/>
      <c r="T260" s="212"/>
      <c r="AT260" s="208" t="s">
        <v>185</v>
      </c>
      <c r="AU260" s="208" t="s">
        <v>81</v>
      </c>
      <c r="AV260" s="207" t="s">
        <v>77</v>
      </c>
      <c r="AW260" s="207" t="s">
        <v>36</v>
      </c>
      <c r="AX260" s="207" t="s">
        <v>73</v>
      </c>
      <c r="AY260" s="208" t="s">
        <v>175</v>
      </c>
    </row>
    <row r="261" spans="2:65" s="214" customFormat="1">
      <c r="B261" s="213"/>
      <c r="D261" s="202" t="s">
        <v>185</v>
      </c>
      <c r="E261" s="215" t="s">
        <v>5</v>
      </c>
      <c r="F261" s="216" t="s">
        <v>77</v>
      </c>
      <c r="H261" s="217">
        <v>1</v>
      </c>
      <c r="I261" s="11"/>
      <c r="L261" s="213"/>
      <c r="M261" s="218"/>
      <c r="N261" s="219"/>
      <c r="O261" s="219"/>
      <c r="P261" s="219"/>
      <c r="Q261" s="219"/>
      <c r="R261" s="219"/>
      <c r="S261" s="219"/>
      <c r="T261" s="220"/>
      <c r="AT261" s="215" t="s">
        <v>185</v>
      </c>
      <c r="AU261" s="215" t="s">
        <v>81</v>
      </c>
      <c r="AV261" s="214" t="s">
        <v>81</v>
      </c>
      <c r="AW261" s="214" t="s">
        <v>36</v>
      </c>
      <c r="AX261" s="214" t="s">
        <v>77</v>
      </c>
      <c r="AY261" s="215" t="s">
        <v>175</v>
      </c>
    </row>
    <row r="262" spans="2:65" s="109" customFormat="1" ht="25.5" customHeight="1">
      <c r="B262" s="110"/>
      <c r="C262" s="229" t="s">
        <v>496</v>
      </c>
      <c r="D262" s="229" t="s">
        <v>287</v>
      </c>
      <c r="E262" s="230" t="s">
        <v>505</v>
      </c>
      <c r="F262" s="380" t="s">
        <v>2677</v>
      </c>
      <c r="G262" s="232" t="s">
        <v>341</v>
      </c>
      <c r="H262" s="233">
        <v>1</v>
      </c>
      <c r="I262" s="13"/>
      <c r="J262" s="234"/>
      <c r="K262" s="231" t="s">
        <v>5</v>
      </c>
      <c r="L262" s="235"/>
      <c r="M262" s="236" t="s">
        <v>5</v>
      </c>
      <c r="N262" s="237" t="s">
        <v>44</v>
      </c>
      <c r="O262" s="111"/>
      <c r="P262" s="199">
        <f>O262*H262</f>
        <v>0</v>
      </c>
      <c r="Q262" s="199">
        <v>8.1000000000000003E-2</v>
      </c>
      <c r="R262" s="199">
        <f>Q262*H262</f>
        <v>8.1000000000000003E-2</v>
      </c>
      <c r="S262" s="199">
        <v>0</v>
      </c>
      <c r="T262" s="200">
        <f>S262*H262</f>
        <v>0</v>
      </c>
      <c r="AR262" s="99" t="s">
        <v>225</v>
      </c>
      <c r="AT262" s="99" t="s">
        <v>287</v>
      </c>
      <c r="AU262" s="99" t="s">
        <v>81</v>
      </c>
      <c r="AY262" s="99" t="s">
        <v>175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99" t="s">
        <v>77</v>
      </c>
      <c r="BK262" s="201">
        <f>ROUND(I262*H262,2)</f>
        <v>0</v>
      </c>
      <c r="BL262" s="99" t="s">
        <v>113</v>
      </c>
      <c r="BM262" s="99" t="s">
        <v>883</v>
      </c>
    </row>
    <row r="263" spans="2:65" s="109" customFormat="1" ht="25.5" customHeight="1">
      <c r="B263" s="110"/>
      <c r="C263" s="191" t="s">
        <v>500</v>
      </c>
      <c r="D263" s="191" t="s">
        <v>177</v>
      </c>
      <c r="E263" s="192" t="s">
        <v>509</v>
      </c>
      <c r="F263" s="193" t="s">
        <v>510</v>
      </c>
      <c r="G263" s="194" t="s">
        <v>222</v>
      </c>
      <c r="H263" s="195">
        <v>1.0629999999999999</v>
      </c>
      <c r="I263" s="9"/>
      <c r="J263" s="196">
        <f>ROUND(I263*H263,2)</f>
        <v>0</v>
      </c>
      <c r="K263" s="193" t="s">
        <v>5</v>
      </c>
      <c r="L263" s="110"/>
      <c r="M263" s="197" t="s">
        <v>5</v>
      </c>
      <c r="N263" s="198" t="s">
        <v>44</v>
      </c>
      <c r="O263" s="111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AR263" s="99" t="s">
        <v>113</v>
      </c>
      <c r="AT263" s="99" t="s">
        <v>177</v>
      </c>
      <c r="AU263" s="99" t="s">
        <v>81</v>
      </c>
      <c r="AY263" s="99" t="s">
        <v>175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99" t="s">
        <v>77</v>
      </c>
      <c r="BK263" s="201">
        <f>ROUND(I263*H263,2)</f>
        <v>0</v>
      </c>
      <c r="BL263" s="99" t="s">
        <v>113</v>
      </c>
      <c r="BM263" s="99" t="s">
        <v>884</v>
      </c>
    </row>
    <row r="264" spans="2:65" s="207" customFormat="1">
      <c r="B264" s="206"/>
      <c r="D264" s="202" t="s">
        <v>185</v>
      </c>
      <c r="E264" s="208" t="s">
        <v>5</v>
      </c>
      <c r="F264" s="209" t="s">
        <v>397</v>
      </c>
      <c r="H264" s="208" t="s">
        <v>5</v>
      </c>
      <c r="I264" s="10"/>
      <c r="L264" s="206"/>
      <c r="M264" s="210"/>
      <c r="N264" s="211"/>
      <c r="O264" s="211"/>
      <c r="P264" s="211"/>
      <c r="Q264" s="211"/>
      <c r="R264" s="211"/>
      <c r="S264" s="211"/>
      <c r="T264" s="212"/>
      <c r="AT264" s="208" t="s">
        <v>185</v>
      </c>
      <c r="AU264" s="208" t="s">
        <v>81</v>
      </c>
      <c r="AV264" s="207" t="s">
        <v>77</v>
      </c>
      <c r="AW264" s="207" t="s">
        <v>36</v>
      </c>
      <c r="AX264" s="207" t="s">
        <v>73</v>
      </c>
      <c r="AY264" s="208" t="s">
        <v>175</v>
      </c>
    </row>
    <row r="265" spans="2:65" s="207" customFormat="1">
      <c r="B265" s="206"/>
      <c r="D265" s="202" t="s">
        <v>185</v>
      </c>
      <c r="E265" s="208" t="s">
        <v>5</v>
      </c>
      <c r="F265" s="209" t="s">
        <v>398</v>
      </c>
      <c r="H265" s="208" t="s">
        <v>5</v>
      </c>
      <c r="I265" s="10"/>
      <c r="L265" s="206"/>
      <c r="M265" s="210"/>
      <c r="N265" s="211"/>
      <c r="O265" s="211"/>
      <c r="P265" s="211"/>
      <c r="Q265" s="211"/>
      <c r="R265" s="211"/>
      <c r="S265" s="211"/>
      <c r="T265" s="212"/>
      <c r="AT265" s="208" t="s">
        <v>185</v>
      </c>
      <c r="AU265" s="208" t="s">
        <v>81</v>
      </c>
      <c r="AV265" s="207" t="s">
        <v>77</v>
      </c>
      <c r="AW265" s="207" t="s">
        <v>36</v>
      </c>
      <c r="AX265" s="207" t="s">
        <v>73</v>
      </c>
      <c r="AY265" s="208" t="s">
        <v>175</v>
      </c>
    </row>
    <row r="266" spans="2:65" s="214" customFormat="1">
      <c r="B266" s="213"/>
      <c r="D266" s="202" t="s">
        <v>185</v>
      </c>
      <c r="E266" s="215" t="s">
        <v>5</v>
      </c>
      <c r="F266" s="216" t="s">
        <v>885</v>
      </c>
      <c r="H266" s="217">
        <v>1.0629999999999999</v>
      </c>
      <c r="I266" s="11"/>
      <c r="L266" s="213"/>
      <c r="M266" s="218"/>
      <c r="N266" s="219"/>
      <c r="O266" s="219"/>
      <c r="P266" s="219"/>
      <c r="Q266" s="219"/>
      <c r="R266" s="219"/>
      <c r="S266" s="219"/>
      <c r="T266" s="220"/>
      <c r="AT266" s="215" t="s">
        <v>185</v>
      </c>
      <c r="AU266" s="215" t="s">
        <v>81</v>
      </c>
      <c r="AV266" s="214" t="s">
        <v>81</v>
      </c>
      <c r="AW266" s="214" t="s">
        <v>36</v>
      </c>
      <c r="AX266" s="214" t="s">
        <v>77</v>
      </c>
      <c r="AY266" s="215" t="s">
        <v>175</v>
      </c>
    </row>
    <row r="267" spans="2:65" s="109" customFormat="1" ht="16.5" customHeight="1">
      <c r="B267" s="110"/>
      <c r="C267" s="191" t="s">
        <v>504</v>
      </c>
      <c r="D267" s="191" t="s">
        <v>177</v>
      </c>
      <c r="E267" s="192" t="s">
        <v>514</v>
      </c>
      <c r="F267" s="193" t="s">
        <v>515</v>
      </c>
      <c r="G267" s="194" t="s">
        <v>180</v>
      </c>
      <c r="H267" s="195">
        <v>4.5570000000000004</v>
      </c>
      <c r="I267" s="9"/>
      <c r="J267" s="196">
        <f>ROUND(I267*H267,2)</f>
        <v>0</v>
      </c>
      <c r="K267" s="193" t="s">
        <v>5</v>
      </c>
      <c r="L267" s="110"/>
      <c r="M267" s="197" t="s">
        <v>5</v>
      </c>
      <c r="N267" s="198" t="s">
        <v>44</v>
      </c>
      <c r="O267" s="111"/>
      <c r="P267" s="199">
        <f>O267*H267</f>
        <v>0</v>
      </c>
      <c r="Q267" s="199">
        <v>4.0200000000000001E-3</v>
      </c>
      <c r="R267" s="199">
        <f>Q267*H267</f>
        <v>1.8319140000000001E-2</v>
      </c>
      <c r="S267" s="199">
        <v>0</v>
      </c>
      <c r="T267" s="200">
        <f>S267*H267</f>
        <v>0</v>
      </c>
      <c r="AR267" s="99" t="s">
        <v>113</v>
      </c>
      <c r="AT267" s="99" t="s">
        <v>177</v>
      </c>
      <c r="AU267" s="99" t="s">
        <v>81</v>
      </c>
      <c r="AY267" s="99" t="s">
        <v>175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99" t="s">
        <v>77</v>
      </c>
      <c r="BK267" s="201">
        <f>ROUND(I267*H267,2)</f>
        <v>0</v>
      </c>
      <c r="BL267" s="99" t="s">
        <v>113</v>
      </c>
      <c r="BM267" s="99" t="s">
        <v>886</v>
      </c>
    </row>
    <row r="268" spans="2:65" s="214" customFormat="1">
      <c r="B268" s="213"/>
      <c r="D268" s="202" t="s">
        <v>185</v>
      </c>
      <c r="E268" s="215" t="s">
        <v>5</v>
      </c>
      <c r="F268" s="216" t="s">
        <v>887</v>
      </c>
      <c r="H268" s="217">
        <v>4.5570000000000004</v>
      </c>
      <c r="I268" s="11"/>
      <c r="L268" s="213"/>
      <c r="M268" s="218"/>
      <c r="N268" s="219"/>
      <c r="O268" s="219"/>
      <c r="P268" s="219"/>
      <c r="Q268" s="219"/>
      <c r="R268" s="219"/>
      <c r="S268" s="219"/>
      <c r="T268" s="220"/>
      <c r="AT268" s="215" t="s">
        <v>185</v>
      </c>
      <c r="AU268" s="215" t="s">
        <v>81</v>
      </c>
      <c r="AV268" s="214" t="s">
        <v>81</v>
      </c>
      <c r="AW268" s="214" t="s">
        <v>36</v>
      </c>
      <c r="AX268" s="214" t="s">
        <v>77</v>
      </c>
      <c r="AY268" s="215" t="s">
        <v>175</v>
      </c>
    </row>
    <row r="269" spans="2:65" s="109" customFormat="1" ht="16.5" customHeight="1">
      <c r="B269" s="110"/>
      <c r="C269" s="191" t="s">
        <v>508</v>
      </c>
      <c r="D269" s="191" t="s">
        <v>177</v>
      </c>
      <c r="E269" s="192" t="s">
        <v>519</v>
      </c>
      <c r="F269" s="193" t="s">
        <v>520</v>
      </c>
      <c r="G269" s="194" t="s">
        <v>199</v>
      </c>
      <c r="H269" s="195">
        <v>37.700000000000003</v>
      </c>
      <c r="I269" s="9"/>
      <c r="J269" s="196">
        <f>ROUND(I269*H269,2)</f>
        <v>0</v>
      </c>
      <c r="K269" s="193" t="s">
        <v>5</v>
      </c>
      <c r="L269" s="110"/>
      <c r="M269" s="197" t="s">
        <v>5</v>
      </c>
      <c r="N269" s="198" t="s">
        <v>44</v>
      </c>
      <c r="O269" s="111"/>
      <c r="P269" s="199">
        <f>O269*H269</f>
        <v>0</v>
      </c>
      <c r="Q269" s="199">
        <v>9.0000000000000006E-5</v>
      </c>
      <c r="R269" s="199">
        <f>Q269*H269</f>
        <v>3.3930000000000006E-3</v>
      </c>
      <c r="S269" s="199">
        <v>0</v>
      </c>
      <c r="T269" s="200">
        <f>S269*H269</f>
        <v>0</v>
      </c>
      <c r="AR269" s="99" t="s">
        <v>113</v>
      </c>
      <c r="AT269" s="99" t="s">
        <v>177</v>
      </c>
      <c r="AU269" s="99" t="s">
        <v>81</v>
      </c>
      <c r="AY269" s="99" t="s">
        <v>175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99" t="s">
        <v>77</v>
      </c>
      <c r="BK269" s="201">
        <f>ROUND(I269*H269,2)</f>
        <v>0</v>
      </c>
      <c r="BL269" s="99" t="s">
        <v>113</v>
      </c>
      <c r="BM269" s="99" t="s">
        <v>888</v>
      </c>
    </row>
    <row r="270" spans="2:65" s="179" customFormat="1" ht="29.85" customHeight="1">
      <c r="B270" s="178"/>
      <c r="D270" s="180" t="s">
        <v>72</v>
      </c>
      <c r="E270" s="189" t="s">
        <v>232</v>
      </c>
      <c r="F270" s="189" t="s">
        <v>522</v>
      </c>
      <c r="I270" s="8"/>
      <c r="J270" s="190">
        <f>BK270</f>
        <v>0</v>
      </c>
      <c r="L270" s="178"/>
      <c r="M270" s="183"/>
      <c r="N270" s="184"/>
      <c r="O270" s="184"/>
      <c r="P270" s="185">
        <f>SUM(P271:P273)</f>
        <v>0</v>
      </c>
      <c r="Q270" s="184"/>
      <c r="R270" s="185">
        <f>SUM(R271:R273)</f>
        <v>0</v>
      </c>
      <c r="S270" s="184"/>
      <c r="T270" s="186">
        <f>SUM(T271:T273)</f>
        <v>0</v>
      </c>
      <c r="AR270" s="180" t="s">
        <v>77</v>
      </c>
      <c r="AT270" s="187" t="s">
        <v>72</v>
      </c>
      <c r="AU270" s="187" t="s">
        <v>77</v>
      </c>
      <c r="AY270" s="180" t="s">
        <v>175</v>
      </c>
      <c r="BK270" s="188">
        <f>SUM(BK271:BK273)</f>
        <v>0</v>
      </c>
    </row>
    <row r="271" spans="2:65" s="109" customFormat="1" ht="25.5" customHeight="1">
      <c r="B271" s="110"/>
      <c r="C271" s="191" t="s">
        <v>513</v>
      </c>
      <c r="D271" s="191" t="s">
        <v>177</v>
      </c>
      <c r="E271" s="192" t="s">
        <v>540</v>
      </c>
      <c r="F271" s="193" t="s">
        <v>541</v>
      </c>
      <c r="G271" s="194" t="s">
        <v>199</v>
      </c>
      <c r="H271" s="195">
        <v>76.5</v>
      </c>
      <c r="I271" s="9"/>
      <c r="J271" s="196">
        <f>ROUND(I271*H271,2)</f>
        <v>0</v>
      </c>
      <c r="K271" s="193" t="s">
        <v>200</v>
      </c>
      <c r="L271" s="110"/>
      <c r="M271" s="197" t="s">
        <v>5</v>
      </c>
      <c r="N271" s="198" t="s">
        <v>44</v>
      </c>
      <c r="O271" s="111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99" t="s">
        <v>113</v>
      </c>
      <c r="AT271" s="99" t="s">
        <v>177</v>
      </c>
      <c r="AU271" s="99" t="s">
        <v>81</v>
      </c>
      <c r="AY271" s="99" t="s">
        <v>175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99" t="s">
        <v>77</v>
      </c>
      <c r="BK271" s="201">
        <f>ROUND(I271*H271,2)</f>
        <v>0</v>
      </c>
      <c r="BL271" s="99" t="s">
        <v>113</v>
      </c>
      <c r="BM271" s="99" t="s">
        <v>889</v>
      </c>
    </row>
    <row r="272" spans="2:65" s="207" customFormat="1">
      <c r="B272" s="206"/>
      <c r="D272" s="202" t="s">
        <v>185</v>
      </c>
      <c r="E272" s="208" t="s">
        <v>5</v>
      </c>
      <c r="F272" s="209" t="s">
        <v>533</v>
      </c>
      <c r="H272" s="208" t="s">
        <v>5</v>
      </c>
      <c r="I272" s="10"/>
      <c r="L272" s="206"/>
      <c r="M272" s="210"/>
      <c r="N272" s="211"/>
      <c r="O272" s="211"/>
      <c r="P272" s="211"/>
      <c r="Q272" s="211"/>
      <c r="R272" s="211"/>
      <c r="S272" s="211"/>
      <c r="T272" s="212"/>
      <c r="AT272" s="208" t="s">
        <v>185</v>
      </c>
      <c r="AU272" s="208" t="s">
        <v>81</v>
      </c>
      <c r="AV272" s="207" t="s">
        <v>77</v>
      </c>
      <c r="AW272" s="207" t="s">
        <v>36</v>
      </c>
      <c r="AX272" s="207" t="s">
        <v>73</v>
      </c>
      <c r="AY272" s="208" t="s">
        <v>175</v>
      </c>
    </row>
    <row r="273" spans="2:65" s="214" customFormat="1">
      <c r="B273" s="213"/>
      <c r="D273" s="202" t="s">
        <v>185</v>
      </c>
      <c r="E273" s="215" t="s">
        <v>5</v>
      </c>
      <c r="F273" s="216" t="s">
        <v>890</v>
      </c>
      <c r="H273" s="217">
        <v>76.5</v>
      </c>
      <c r="I273" s="11"/>
      <c r="L273" s="213"/>
      <c r="M273" s="218"/>
      <c r="N273" s="219"/>
      <c r="O273" s="219"/>
      <c r="P273" s="219"/>
      <c r="Q273" s="219"/>
      <c r="R273" s="219"/>
      <c r="S273" s="219"/>
      <c r="T273" s="220"/>
      <c r="AT273" s="215" t="s">
        <v>185</v>
      </c>
      <c r="AU273" s="215" t="s">
        <v>81</v>
      </c>
      <c r="AV273" s="214" t="s">
        <v>81</v>
      </c>
      <c r="AW273" s="214" t="s">
        <v>36</v>
      </c>
      <c r="AX273" s="214" t="s">
        <v>77</v>
      </c>
      <c r="AY273" s="215" t="s">
        <v>175</v>
      </c>
    </row>
    <row r="274" spans="2:65" s="179" customFormat="1" ht="29.85" customHeight="1">
      <c r="B274" s="178"/>
      <c r="D274" s="180" t="s">
        <v>72</v>
      </c>
      <c r="E274" s="189" t="s">
        <v>547</v>
      </c>
      <c r="F274" s="189" t="s">
        <v>548</v>
      </c>
      <c r="I274" s="8"/>
      <c r="J274" s="190">
        <f>BK274</f>
        <v>0</v>
      </c>
      <c r="L274" s="178"/>
      <c r="M274" s="183"/>
      <c r="N274" s="184"/>
      <c r="O274" s="184"/>
      <c r="P274" s="185">
        <f>SUM(P275:P280)</f>
        <v>0</v>
      </c>
      <c r="Q274" s="184"/>
      <c r="R274" s="185">
        <f>SUM(R275:R280)</f>
        <v>0</v>
      </c>
      <c r="S274" s="184"/>
      <c r="T274" s="186">
        <f>SUM(T275:T280)</f>
        <v>0</v>
      </c>
      <c r="AR274" s="180" t="s">
        <v>77</v>
      </c>
      <c r="AT274" s="187" t="s">
        <v>72</v>
      </c>
      <c r="AU274" s="187" t="s">
        <v>77</v>
      </c>
      <c r="AY274" s="180" t="s">
        <v>175</v>
      </c>
      <c r="BK274" s="188">
        <f>SUM(BK275:BK280)</f>
        <v>0</v>
      </c>
    </row>
    <row r="275" spans="2:65" s="109" customFormat="1" ht="16.5" customHeight="1">
      <c r="B275" s="110"/>
      <c r="C275" s="191" t="s">
        <v>518</v>
      </c>
      <c r="D275" s="191" t="s">
        <v>177</v>
      </c>
      <c r="E275" s="192" t="s">
        <v>550</v>
      </c>
      <c r="F275" s="193" t="s">
        <v>551</v>
      </c>
      <c r="G275" s="194" t="s">
        <v>290</v>
      </c>
      <c r="H275" s="195">
        <v>20.385999999999999</v>
      </c>
      <c r="I275" s="9"/>
      <c r="J275" s="196">
        <f>ROUND(I275*H275,2)</f>
        <v>0</v>
      </c>
      <c r="K275" s="193" t="s">
        <v>5</v>
      </c>
      <c r="L275" s="110"/>
      <c r="M275" s="197" t="s">
        <v>5</v>
      </c>
      <c r="N275" s="198" t="s">
        <v>44</v>
      </c>
      <c r="O275" s="111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AR275" s="99" t="s">
        <v>113</v>
      </c>
      <c r="AT275" s="99" t="s">
        <v>177</v>
      </c>
      <c r="AU275" s="99" t="s">
        <v>81</v>
      </c>
      <c r="AY275" s="99" t="s">
        <v>175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99" t="s">
        <v>77</v>
      </c>
      <c r="BK275" s="201">
        <f>ROUND(I275*H275,2)</f>
        <v>0</v>
      </c>
      <c r="BL275" s="99" t="s">
        <v>113</v>
      </c>
      <c r="BM275" s="99" t="s">
        <v>891</v>
      </c>
    </row>
    <row r="276" spans="2:65" s="207" customFormat="1">
      <c r="B276" s="206"/>
      <c r="D276" s="202" t="s">
        <v>185</v>
      </c>
      <c r="E276" s="208" t="s">
        <v>5</v>
      </c>
      <c r="F276" s="209" t="s">
        <v>553</v>
      </c>
      <c r="H276" s="208" t="s">
        <v>5</v>
      </c>
      <c r="I276" s="10"/>
      <c r="L276" s="206"/>
      <c r="M276" s="210"/>
      <c r="N276" s="211"/>
      <c r="O276" s="211"/>
      <c r="P276" s="211"/>
      <c r="Q276" s="211"/>
      <c r="R276" s="211"/>
      <c r="S276" s="211"/>
      <c r="T276" s="212"/>
      <c r="AT276" s="208" t="s">
        <v>185</v>
      </c>
      <c r="AU276" s="208" t="s">
        <v>81</v>
      </c>
      <c r="AV276" s="207" t="s">
        <v>77</v>
      </c>
      <c r="AW276" s="207" t="s">
        <v>36</v>
      </c>
      <c r="AX276" s="207" t="s">
        <v>73</v>
      </c>
      <c r="AY276" s="208" t="s">
        <v>175</v>
      </c>
    </row>
    <row r="277" spans="2:65" s="207" customFormat="1">
      <c r="B277" s="206"/>
      <c r="D277" s="202" t="s">
        <v>185</v>
      </c>
      <c r="E277" s="208" t="s">
        <v>5</v>
      </c>
      <c r="F277" s="209" t="s">
        <v>276</v>
      </c>
      <c r="H277" s="208" t="s">
        <v>5</v>
      </c>
      <c r="I277" s="10"/>
      <c r="L277" s="206"/>
      <c r="M277" s="210"/>
      <c r="N277" s="211"/>
      <c r="O277" s="211"/>
      <c r="P277" s="211"/>
      <c r="Q277" s="211"/>
      <c r="R277" s="211"/>
      <c r="S277" s="211"/>
      <c r="T277" s="212"/>
      <c r="AT277" s="208" t="s">
        <v>185</v>
      </c>
      <c r="AU277" s="208" t="s">
        <v>81</v>
      </c>
      <c r="AV277" s="207" t="s">
        <v>77</v>
      </c>
      <c r="AW277" s="207" t="s">
        <v>36</v>
      </c>
      <c r="AX277" s="207" t="s">
        <v>73</v>
      </c>
      <c r="AY277" s="208" t="s">
        <v>175</v>
      </c>
    </row>
    <row r="278" spans="2:65" s="214" customFormat="1">
      <c r="B278" s="213"/>
      <c r="D278" s="202" t="s">
        <v>185</v>
      </c>
      <c r="E278" s="215" t="s">
        <v>5</v>
      </c>
      <c r="F278" s="216" t="s">
        <v>892</v>
      </c>
      <c r="H278" s="217">
        <v>15.923999999999999</v>
      </c>
      <c r="I278" s="11"/>
      <c r="L278" s="213"/>
      <c r="M278" s="218"/>
      <c r="N278" s="219"/>
      <c r="O278" s="219"/>
      <c r="P278" s="219"/>
      <c r="Q278" s="219"/>
      <c r="R278" s="219"/>
      <c r="S278" s="219"/>
      <c r="T278" s="220"/>
      <c r="AT278" s="215" t="s">
        <v>185</v>
      </c>
      <c r="AU278" s="215" t="s">
        <v>81</v>
      </c>
      <c r="AV278" s="214" t="s">
        <v>81</v>
      </c>
      <c r="AW278" s="214" t="s">
        <v>36</v>
      </c>
      <c r="AX278" s="214" t="s">
        <v>73</v>
      </c>
      <c r="AY278" s="215" t="s">
        <v>175</v>
      </c>
    </row>
    <row r="279" spans="2:65" s="214" customFormat="1">
      <c r="B279" s="213"/>
      <c r="D279" s="202" t="s">
        <v>185</v>
      </c>
      <c r="E279" s="215" t="s">
        <v>5</v>
      </c>
      <c r="F279" s="216" t="s">
        <v>893</v>
      </c>
      <c r="H279" s="217">
        <v>4.4619999999999997</v>
      </c>
      <c r="I279" s="11"/>
      <c r="L279" s="213"/>
      <c r="M279" s="218"/>
      <c r="N279" s="219"/>
      <c r="O279" s="219"/>
      <c r="P279" s="219"/>
      <c r="Q279" s="219"/>
      <c r="R279" s="219"/>
      <c r="S279" s="219"/>
      <c r="T279" s="220"/>
      <c r="AT279" s="215" t="s">
        <v>185</v>
      </c>
      <c r="AU279" s="215" t="s">
        <v>81</v>
      </c>
      <c r="AV279" s="214" t="s">
        <v>81</v>
      </c>
      <c r="AW279" s="214" t="s">
        <v>36</v>
      </c>
      <c r="AX279" s="214" t="s">
        <v>73</v>
      </c>
      <c r="AY279" s="215" t="s">
        <v>175</v>
      </c>
    </row>
    <row r="280" spans="2:65" s="222" customFormat="1">
      <c r="B280" s="221"/>
      <c r="D280" s="202" t="s">
        <v>185</v>
      </c>
      <c r="E280" s="223" t="s">
        <v>5</v>
      </c>
      <c r="F280" s="224" t="s">
        <v>196</v>
      </c>
      <c r="H280" s="225">
        <v>20.385999999999999</v>
      </c>
      <c r="I280" s="12"/>
      <c r="L280" s="221"/>
      <c r="M280" s="226"/>
      <c r="N280" s="227"/>
      <c r="O280" s="227"/>
      <c r="P280" s="227"/>
      <c r="Q280" s="227"/>
      <c r="R280" s="227"/>
      <c r="S280" s="227"/>
      <c r="T280" s="228"/>
      <c r="AT280" s="223" t="s">
        <v>185</v>
      </c>
      <c r="AU280" s="223" t="s">
        <v>81</v>
      </c>
      <c r="AV280" s="222" t="s">
        <v>113</v>
      </c>
      <c r="AW280" s="222" t="s">
        <v>36</v>
      </c>
      <c r="AX280" s="222" t="s">
        <v>77</v>
      </c>
      <c r="AY280" s="223" t="s">
        <v>175</v>
      </c>
    </row>
    <row r="281" spans="2:65" s="179" customFormat="1" ht="29.85" customHeight="1">
      <c r="B281" s="178"/>
      <c r="D281" s="180" t="s">
        <v>72</v>
      </c>
      <c r="E281" s="189" t="s">
        <v>556</v>
      </c>
      <c r="F281" s="189" t="s">
        <v>557</v>
      </c>
      <c r="I281" s="8"/>
      <c r="J281" s="190">
        <f>BK281</f>
        <v>0</v>
      </c>
      <c r="L281" s="178"/>
      <c r="M281" s="183"/>
      <c r="N281" s="184"/>
      <c r="O281" s="184"/>
      <c r="P281" s="185">
        <f>P282</f>
        <v>0</v>
      </c>
      <c r="Q281" s="184"/>
      <c r="R281" s="185">
        <f>R282</f>
        <v>0</v>
      </c>
      <c r="S281" s="184"/>
      <c r="T281" s="186">
        <f>T282</f>
        <v>0</v>
      </c>
      <c r="AR281" s="180" t="s">
        <v>77</v>
      </c>
      <c r="AT281" s="187" t="s">
        <v>72</v>
      </c>
      <c r="AU281" s="187" t="s">
        <v>77</v>
      </c>
      <c r="AY281" s="180" t="s">
        <v>175</v>
      </c>
      <c r="BK281" s="188">
        <f>BK282</f>
        <v>0</v>
      </c>
    </row>
    <row r="282" spans="2:65" s="109" customFormat="1" ht="25.5" customHeight="1">
      <c r="B282" s="110"/>
      <c r="C282" s="191" t="s">
        <v>523</v>
      </c>
      <c r="D282" s="191" t="s">
        <v>177</v>
      </c>
      <c r="E282" s="192" t="s">
        <v>559</v>
      </c>
      <c r="F282" s="193" t="s">
        <v>560</v>
      </c>
      <c r="G282" s="194" t="s">
        <v>290</v>
      </c>
      <c r="H282" s="195">
        <v>5.9450000000000003</v>
      </c>
      <c r="I282" s="9"/>
      <c r="J282" s="196">
        <f>ROUND(I282*H282,2)</f>
        <v>0</v>
      </c>
      <c r="K282" s="193" t="s">
        <v>181</v>
      </c>
      <c r="L282" s="110"/>
      <c r="M282" s="197" t="s">
        <v>5</v>
      </c>
      <c r="N282" s="198" t="s">
        <v>44</v>
      </c>
      <c r="O282" s="111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AR282" s="99" t="s">
        <v>113</v>
      </c>
      <c r="AT282" s="99" t="s">
        <v>177</v>
      </c>
      <c r="AU282" s="99" t="s">
        <v>81</v>
      </c>
      <c r="AY282" s="99" t="s">
        <v>175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99" t="s">
        <v>77</v>
      </c>
      <c r="BK282" s="201">
        <f>ROUND(I282*H282,2)</f>
        <v>0</v>
      </c>
      <c r="BL282" s="99" t="s">
        <v>113</v>
      </c>
      <c r="BM282" s="99" t="s">
        <v>894</v>
      </c>
    </row>
    <row r="283" spans="2:65" s="179" customFormat="1" ht="37.35" customHeight="1">
      <c r="B283" s="178"/>
      <c r="D283" s="180" t="s">
        <v>72</v>
      </c>
      <c r="E283" s="181" t="s">
        <v>726</v>
      </c>
      <c r="F283" s="181" t="s">
        <v>727</v>
      </c>
      <c r="I283" s="8"/>
      <c r="J283" s="182">
        <f>BK283</f>
        <v>0</v>
      </c>
      <c r="L283" s="178"/>
      <c r="M283" s="183"/>
      <c r="N283" s="184"/>
      <c r="O283" s="184"/>
      <c r="P283" s="185">
        <f>SUM(P284:P286)</f>
        <v>0</v>
      </c>
      <c r="Q283" s="184"/>
      <c r="R283" s="185">
        <f>SUM(R284:R286)</f>
        <v>0</v>
      </c>
      <c r="S283" s="184"/>
      <c r="T283" s="186">
        <f>SUM(T284:T286)</f>
        <v>0</v>
      </c>
      <c r="AR283" s="180" t="s">
        <v>113</v>
      </c>
      <c r="AT283" s="187" t="s">
        <v>72</v>
      </c>
      <c r="AU283" s="187" t="s">
        <v>73</v>
      </c>
      <c r="AY283" s="180" t="s">
        <v>175</v>
      </c>
      <c r="BK283" s="188">
        <f>SUM(BK284:BK286)</f>
        <v>0</v>
      </c>
    </row>
    <row r="284" spans="2:65" s="109" customFormat="1" ht="16.5" customHeight="1">
      <c r="B284" s="110"/>
      <c r="C284" s="191" t="s">
        <v>529</v>
      </c>
      <c r="D284" s="191" t="s">
        <v>177</v>
      </c>
      <c r="E284" s="192" t="s">
        <v>895</v>
      </c>
      <c r="F284" s="193" t="s">
        <v>896</v>
      </c>
      <c r="G284" s="194" t="s">
        <v>222</v>
      </c>
      <c r="H284" s="195">
        <v>2.3679999999999999</v>
      </c>
      <c r="I284" s="9"/>
      <c r="J284" s="196">
        <f>ROUND(I284*H284,2)</f>
        <v>0</v>
      </c>
      <c r="K284" s="193" t="s">
        <v>5</v>
      </c>
      <c r="L284" s="110"/>
      <c r="M284" s="197" t="s">
        <v>5</v>
      </c>
      <c r="N284" s="198" t="s">
        <v>44</v>
      </c>
      <c r="O284" s="111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AR284" s="99" t="s">
        <v>731</v>
      </c>
      <c r="AT284" s="99" t="s">
        <v>177</v>
      </c>
      <c r="AU284" s="99" t="s">
        <v>77</v>
      </c>
      <c r="AY284" s="99" t="s">
        <v>175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99" t="s">
        <v>77</v>
      </c>
      <c r="BK284" s="201">
        <f>ROUND(I284*H284,2)</f>
        <v>0</v>
      </c>
      <c r="BL284" s="99" t="s">
        <v>731</v>
      </c>
      <c r="BM284" s="99" t="s">
        <v>897</v>
      </c>
    </row>
    <row r="285" spans="2:65" s="207" customFormat="1">
      <c r="B285" s="206"/>
      <c r="D285" s="202" t="s">
        <v>185</v>
      </c>
      <c r="E285" s="208" t="s">
        <v>5</v>
      </c>
      <c r="F285" s="209" t="s">
        <v>898</v>
      </c>
      <c r="H285" s="208" t="s">
        <v>5</v>
      </c>
      <c r="L285" s="206"/>
      <c r="M285" s="210"/>
      <c r="N285" s="211"/>
      <c r="O285" s="211"/>
      <c r="P285" s="211"/>
      <c r="Q285" s="211"/>
      <c r="R285" s="211"/>
      <c r="S285" s="211"/>
      <c r="T285" s="212"/>
      <c r="AT285" s="208" t="s">
        <v>185</v>
      </c>
      <c r="AU285" s="208" t="s">
        <v>77</v>
      </c>
      <c r="AV285" s="207" t="s">
        <v>77</v>
      </c>
      <c r="AW285" s="207" t="s">
        <v>36</v>
      </c>
      <c r="AX285" s="207" t="s">
        <v>73</v>
      </c>
      <c r="AY285" s="208" t="s">
        <v>175</v>
      </c>
    </row>
    <row r="286" spans="2:65" s="214" customFormat="1">
      <c r="B286" s="213"/>
      <c r="D286" s="202" t="s">
        <v>185</v>
      </c>
      <c r="E286" s="215" t="s">
        <v>5</v>
      </c>
      <c r="F286" s="216" t="s">
        <v>899</v>
      </c>
      <c r="H286" s="217">
        <v>2.3679999999999999</v>
      </c>
      <c r="L286" s="213"/>
      <c r="M286" s="297"/>
      <c r="N286" s="298"/>
      <c r="O286" s="298"/>
      <c r="P286" s="298"/>
      <c r="Q286" s="298"/>
      <c r="R286" s="298"/>
      <c r="S286" s="298"/>
      <c r="T286" s="299"/>
      <c r="AT286" s="215" t="s">
        <v>185</v>
      </c>
      <c r="AU286" s="215" t="s">
        <v>77</v>
      </c>
      <c r="AV286" s="214" t="s">
        <v>81</v>
      </c>
      <c r="AW286" s="214" t="s">
        <v>36</v>
      </c>
      <c r="AX286" s="214" t="s">
        <v>77</v>
      </c>
      <c r="AY286" s="215" t="s">
        <v>175</v>
      </c>
    </row>
    <row r="287" spans="2:65" s="109" customFormat="1" ht="6.95" customHeight="1">
      <c r="B287" s="135"/>
      <c r="C287" s="136"/>
      <c r="D287" s="136"/>
      <c r="E287" s="136"/>
      <c r="F287" s="136"/>
      <c r="G287" s="136"/>
      <c r="H287" s="136"/>
      <c r="I287" s="136"/>
      <c r="J287" s="136"/>
      <c r="K287" s="136"/>
      <c r="L287" s="110"/>
    </row>
  </sheetData>
  <sheetProtection algorithmName="SHA-512" hashValue="/7OqKlVFiUQRqT0DOCSH9t0RtRL70p/Nv0QvdoJtMR+lsalHJsDKO+bwxR7uDT7rlMUbRxJ/bZgnD8oer2Ycvw==" saltValue="MjzrjTdLPI1SCcwQfDUDvg==" spinCount="100000" sheet="1" objects="1" scenarios="1"/>
  <autoFilter ref="C92:K286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4"/>
  <sheetViews>
    <sheetView showGridLines="0" workbookViewId="0">
      <pane ySplit="1" topLeftCell="A3" activePane="bottomLeft" state="frozen"/>
      <selection pane="bottomLeft" activeCell="F235" sqref="F235:F236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97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768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900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ROUND(J92,2)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ROUND(SUM(BE92:BE273), 2)</f>
        <v>0</v>
      </c>
      <c r="G32" s="111"/>
      <c r="H32" s="111"/>
      <c r="I32" s="127">
        <v>0.21</v>
      </c>
      <c r="J32" s="126">
        <f>ROUND(ROUND((SUM(BE92:BE273)),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ROUND(SUM(BF92:BF273), 2)</f>
        <v>0</v>
      </c>
      <c r="G33" s="111"/>
      <c r="H33" s="111"/>
      <c r="I33" s="127">
        <v>0.15</v>
      </c>
      <c r="J33" s="126">
        <f>ROUND(ROUND((SUM(BF92:BF273)),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ROUND(SUM(BG92:BG273),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ROUND(SUM(BH92:BH273),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ROUND(SUM(BI92:BI273),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768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2.4 - SO 2.3.2 Vodovodní řad 2 - etapa 2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J92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J93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J94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J169</f>
        <v>0</v>
      </c>
      <c r="K63" s="157"/>
    </row>
    <row r="64" spans="2:47" s="158" customFormat="1" ht="19.899999999999999" customHeight="1">
      <c r="B64" s="152"/>
      <c r="C64" s="153"/>
      <c r="D64" s="154" t="s">
        <v>153</v>
      </c>
      <c r="E64" s="155"/>
      <c r="F64" s="155"/>
      <c r="G64" s="155"/>
      <c r="H64" s="155"/>
      <c r="I64" s="155"/>
      <c r="J64" s="156">
        <f>J175</f>
        <v>0</v>
      </c>
      <c r="K64" s="157"/>
    </row>
    <row r="65" spans="2:12" s="158" customFormat="1" ht="19.899999999999999" customHeight="1">
      <c r="B65" s="152"/>
      <c r="C65" s="153"/>
      <c r="D65" s="154" t="s">
        <v>154</v>
      </c>
      <c r="E65" s="155"/>
      <c r="F65" s="155"/>
      <c r="G65" s="155"/>
      <c r="H65" s="155"/>
      <c r="I65" s="155"/>
      <c r="J65" s="156">
        <f>J183</f>
        <v>0</v>
      </c>
      <c r="K65" s="157"/>
    </row>
    <row r="66" spans="2:12" s="158" customFormat="1" ht="19.899999999999999" customHeight="1">
      <c r="B66" s="152"/>
      <c r="C66" s="153"/>
      <c r="D66" s="154" t="s">
        <v>155</v>
      </c>
      <c r="E66" s="155"/>
      <c r="F66" s="155"/>
      <c r="G66" s="155"/>
      <c r="H66" s="155"/>
      <c r="I66" s="155"/>
      <c r="J66" s="156">
        <f>J194</f>
        <v>0</v>
      </c>
      <c r="K66" s="157"/>
    </row>
    <row r="67" spans="2:12" s="158" customFormat="1" ht="19.899999999999999" customHeight="1">
      <c r="B67" s="152"/>
      <c r="C67" s="153"/>
      <c r="D67" s="154" t="s">
        <v>156</v>
      </c>
      <c r="E67" s="155"/>
      <c r="F67" s="155"/>
      <c r="G67" s="155"/>
      <c r="H67" s="155"/>
      <c r="I67" s="155"/>
      <c r="J67" s="156">
        <f>J241</f>
        <v>0</v>
      </c>
      <c r="K67" s="157"/>
    </row>
    <row r="68" spans="2:12" s="158" customFormat="1" ht="19.899999999999999" customHeight="1">
      <c r="B68" s="152"/>
      <c r="C68" s="153"/>
      <c r="D68" s="154" t="s">
        <v>157</v>
      </c>
      <c r="E68" s="155"/>
      <c r="F68" s="155"/>
      <c r="G68" s="155"/>
      <c r="H68" s="155"/>
      <c r="I68" s="155"/>
      <c r="J68" s="156">
        <f>J245</f>
        <v>0</v>
      </c>
      <c r="K68" s="157"/>
    </row>
    <row r="69" spans="2:12" s="158" customFormat="1" ht="19.899999999999999" customHeight="1">
      <c r="B69" s="152"/>
      <c r="C69" s="153"/>
      <c r="D69" s="154" t="s">
        <v>158</v>
      </c>
      <c r="E69" s="155"/>
      <c r="F69" s="155"/>
      <c r="G69" s="155"/>
      <c r="H69" s="155"/>
      <c r="I69" s="155"/>
      <c r="J69" s="156">
        <f>J250</f>
        <v>0</v>
      </c>
      <c r="K69" s="157"/>
    </row>
    <row r="70" spans="2:12" s="151" customFormat="1" ht="24.95" customHeight="1">
      <c r="B70" s="145"/>
      <c r="C70" s="146"/>
      <c r="D70" s="147" t="s">
        <v>563</v>
      </c>
      <c r="E70" s="148"/>
      <c r="F70" s="148"/>
      <c r="G70" s="148"/>
      <c r="H70" s="148"/>
      <c r="I70" s="148"/>
      <c r="J70" s="149">
        <f>J252</f>
        <v>0</v>
      </c>
      <c r="K70" s="150"/>
    </row>
    <row r="71" spans="2:12" s="109" customFormat="1" ht="21.75" customHeight="1">
      <c r="B71" s="110"/>
      <c r="C71" s="111"/>
      <c r="D71" s="111"/>
      <c r="E71" s="111"/>
      <c r="F71" s="111"/>
      <c r="G71" s="111"/>
      <c r="H71" s="111"/>
      <c r="I71" s="111"/>
      <c r="J71" s="111"/>
      <c r="K71" s="113"/>
    </row>
    <row r="72" spans="2:12" s="109" customFormat="1" ht="6.95" customHeight="1">
      <c r="B72" s="135"/>
      <c r="C72" s="136"/>
      <c r="D72" s="136"/>
      <c r="E72" s="136"/>
      <c r="F72" s="136"/>
      <c r="G72" s="136"/>
      <c r="H72" s="136"/>
      <c r="I72" s="136"/>
      <c r="J72" s="136"/>
      <c r="K72" s="137"/>
    </row>
    <row r="76" spans="2:12" s="109" customFormat="1" ht="6.95" customHeight="1"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10"/>
    </row>
    <row r="77" spans="2:12" s="109" customFormat="1" ht="36.950000000000003" customHeight="1">
      <c r="B77" s="110"/>
      <c r="C77" s="159" t="s">
        <v>159</v>
      </c>
      <c r="L77" s="110"/>
    </row>
    <row r="78" spans="2:12" s="109" customFormat="1" ht="6.95" customHeight="1">
      <c r="B78" s="110"/>
      <c r="L78" s="110"/>
    </row>
    <row r="79" spans="2:12" s="109" customFormat="1" ht="14.45" customHeight="1">
      <c r="B79" s="110"/>
      <c r="C79" s="160" t="s">
        <v>19</v>
      </c>
      <c r="L79" s="110"/>
    </row>
    <row r="80" spans="2:12" s="109" customFormat="1" ht="16.5" customHeight="1">
      <c r="B80" s="110"/>
      <c r="E80" s="368" t="str">
        <f>E7</f>
        <v>Kosmonosy, obnova vodovodu a kanalizace - 2020 - etapa 1, část B</v>
      </c>
      <c r="F80" s="369"/>
      <c r="G80" s="369"/>
      <c r="H80" s="369"/>
      <c r="L80" s="110"/>
    </row>
    <row r="81" spans="2:65" ht="15">
      <c r="B81" s="103"/>
      <c r="C81" s="160" t="s">
        <v>140</v>
      </c>
      <c r="L81" s="103"/>
    </row>
    <row r="82" spans="2:65" s="109" customFormat="1" ht="16.5" customHeight="1">
      <c r="B82" s="110"/>
      <c r="E82" s="368" t="s">
        <v>768</v>
      </c>
      <c r="F82" s="362"/>
      <c r="G82" s="362"/>
      <c r="H82" s="362"/>
      <c r="L82" s="110"/>
    </row>
    <row r="83" spans="2:65" s="109" customFormat="1" ht="14.45" customHeight="1">
      <c r="B83" s="110"/>
      <c r="C83" s="160" t="s">
        <v>142</v>
      </c>
      <c r="L83" s="110"/>
    </row>
    <row r="84" spans="2:65" s="109" customFormat="1" ht="17.25" customHeight="1">
      <c r="B84" s="110"/>
      <c r="E84" s="348" t="str">
        <f>E11</f>
        <v>2.4 - SO 2.3.2 Vodovodní řad 2 - etapa 2</v>
      </c>
      <c r="F84" s="362"/>
      <c r="G84" s="362"/>
      <c r="H84" s="362"/>
      <c r="L84" s="110"/>
    </row>
    <row r="85" spans="2:65" s="109" customFormat="1" ht="6.95" customHeight="1">
      <c r="B85" s="110"/>
      <c r="L85" s="110"/>
    </row>
    <row r="86" spans="2:65" s="109" customFormat="1" ht="18" customHeight="1">
      <c r="B86" s="110"/>
      <c r="C86" s="160" t="s">
        <v>24</v>
      </c>
      <c r="F86" s="162" t="str">
        <f>F14</f>
        <v>Kosmonosy</v>
      </c>
      <c r="I86" s="160" t="s">
        <v>26</v>
      </c>
      <c r="J86" s="163" t="str">
        <f>IF(J14="","",J14)</f>
        <v>18. 12. 2018</v>
      </c>
      <c r="L86" s="110"/>
    </row>
    <row r="87" spans="2:65" s="109" customFormat="1" ht="6.95" customHeight="1">
      <c r="B87" s="110"/>
      <c r="L87" s="110"/>
    </row>
    <row r="88" spans="2:65" s="109" customFormat="1" ht="15">
      <c r="B88" s="110"/>
      <c r="C88" s="160" t="s">
        <v>28</v>
      </c>
      <c r="F88" s="162" t="str">
        <f>E17</f>
        <v>Vodovody a kanalizace Mladá Boleslav, a.s.</v>
      </c>
      <c r="I88" s="160" t="s">
        <v>34</v>
      </c>
      <c r="J88" s="162" t="str">
        <f>E23</f>
        <v>Šindlar s.r.o., Na Brně 372/2a, Hradec Králové 6</v>
      </c>
      <c r="L88" s="110"/>
    </row>
    <row r="89" spans="2:65" s="109" customFormat="1" ht="14.45" customHeight="1">
      <c r="B89" s="110"/>
      <c r="C89" s="160" t="s">
        <v>32</v>
      </c>
      <c r="F89" s="162" t="str">
        <f>IF(E20="","",E20)</f>
        <v/>
      </c>
      <c r="L89" s="110"/>
    </row>
    <row r="90" spans="2:65" s="109" customFormat="1" ht="10.35" customHeight="1">
      <c r="B90" s="110"/>
      <c r="L90" s="110"/>
    </row>
    <row r="91" spans="2:65" s="171" customFormat="1" ht="29.25" customHeight="1">
      <c r="B91" s="164"/>
      <c r="C91" s="165" t="s">
        <v>160</v>
      </c>
      <c r="D91" s="166" t="s">
        <v>58</v>
      </c>
      <c r="E91" s="166" t="s">
        <v>54</v>
      </c>
      <c r="F91" s="166" t="s">
        <v>161</v>
      </c>
      <c r="G91" s="166" t="s">
        <v>162</v>
      </c>
      <c r="H91" s="166" t="s">
        <v>163</v>
      </c>
      <c r="I91" s="166" t="s">
        <v>164</v>
      </c>
      <c r="J91" s="166" t="s">
        <v>146</v>
      </c>
      <c r="K91" s="167" t="s">
        <v>165</v>
      </c>
      <c r="L91" s="164"/>
      <c r="M91" s="168" t="s">
        <v>166</v>
      </c>
      <c r="N91" s="169" t="s">
        <v>43</v>
      </c>
      <c r="O91" s="169" t="s">
        <v>167</v>
      </c>
      <c r="P91" s="169" t="s">
        <v>168</v>
      </c>
      <c r="Q91" s="169" t="s">
        <v>169</v>
      </c>
      <c r="R91" s="169" t="s">
        <v>170</v>
      </c>
      <c r="S91" s="169" t="s">
        <v>171</v>
      </c>
      <c r="T91" s="170" t="s">
        <v>172</v>
      </c>
    </row>
    <row r="92" spans="2:65" s="109" customFormat="1" ht="29.25" customHeight="1">
      <c r="B92" s="110"/>
      <c r="C92" s="172" t="s">
        <v>147</v>
      </c>
      <c r="J92" s="173">
        <f>BK92</f>
        <v>0</v>
      </c>
      <c r="L92" s="110"/>
      <c r="M92" s="174"/>
      <c r="N92" s="120"/>
      <c r="O92" s="120"/>
      <c r="P92" s="175">
        <f>P93+P252</f>
        <v>0</v>
      </c>
      <c r="Q92" s="120"/>
      <c r="R92" s="175">
        <f>R93+R252</f>
        <v>4.0309926999999997</v>
      </c>
      <c r="S92" s="120"/>
      <c r="T92" s="176">
        <f>T93+T252</f>
        <v>57.912040000000005</v>
      </c>
      <c r="AT92" s="99" t="s">
        <v>72</v>
      </c>
      <c r="AU92" s="99" t="s">
        <v>148</v>
      </c>
      <c r="BK92" s="177">
        <f>BK93+BK252</f>
        <v>0</v>
      </c>
    </row>
    <row r="93" spans="2:65" s="179" customFormat="1" ht="37.35" customHeight="1">
      <c r="B93" s="178"/>
      <c r="D93" s="180" t="s">
        <v>72</v>
      </c>
      <c r="E93" s="181" t="s">
        <v>173</v>
      </c>
      <c r="F93" s="181" t="s">
        <v>174</v>
      </c>
      <c r="J93" s="182">
        <f>BK93</f>
        <v>0</v>
      </c>
      <c r="L93" s="178"/>
      <c r="M93" s="183"/>
      <c r="N93" s="184"/>
      <c r="O93" s="184"/>
      <c r="P93" s="185">
        <f>P94+P169+P175+P183+P194+P241+P245+P250</f>
        <v>0</v>
      </c>
      <c r="Q93" s="184"/>
      <c r="R93" s="185">
        <f>R94+R169+R175+R183+R194+R241+R245+R250</f>
        <v>4.0309926999999997</v>
      </c>
      <c r="S93" s="184"/>
      <c r="T93" s="186">
        <f>T94+T169+T175+T183+T194+T241+T245+T250</f>
        <v>57.912040000000005</v>
      </c>
      <c r="AR93" s="180" t="s">
        <v>77</v>
      </c>
      <c r="AT93" s="187" t="s">
        <v>72</v>
      </c>
      <c r="AU93" s="187" t="s">
        <v>73</v>
      </c>
      <c r="AY93" s="180" t="s">
        <v>175</v>
      </c>
      <c r="BK93" s="188">
        <f>BK94+BK169+BK175+BK183+BK194+BK241+BK245+BK250</f>
        <v>0</v>
      </c>
    </row>
    <row r="94" spans="2:65" s="179" customFormat="1" ht="19.899999999999999" customHeight="1">
      <c r="B94" s="178"/>
      <c r="D94" s="180" t="s">
        <v>72</v>
      </c>
      <c r="E94" s="189" t="s">
        <v>77</v>
      </c>
      <c r="F94" s="189" t="s">
        <v>176</v>
      </c>
      <c r="J94" s="190">
        <f>BK94</f>
        <v>0</v>
      </c>
      <c r="L94" s="178"/>
      <c r="M94" s="183"/>
      <c r="N94" s="184"/>
      <c r="O94" s="184"/>
      <c r="P94" s="185">
        <f>SUM(P95:P168)</f>
        <v>0</v>
      </c>
      <c r="Q94" s="184"/>
      <c r="R94" s="185">
        <f>SUM(R95:R168)</f>
        <v>0.46270070000000008</v>
      </c>
      <c r="S94" s="184"/>
      <c r="T94" s="186">
        <f>SUM(T95:T168)</f>
        <v>57.873640000000002</v>
      </c>
      <c r="AR94" s="180" t="s">
        <v>77</v>
      </c>
      <c r="AT94" s="187" t="s">
        <v>72</v>
      </c>
      <c r="AU94" s="187" t="s">
        <v>77</v>
      </c>
      <c r="AY94" s="180" t="s">
        <v>175</v>
      </c>
      <c r="BK94" s="188">
        <f>SUM(BK95:BK168)</f>
        <v>0</v>
      </c>
    </row>
    <row r="95" spans="2:65" s="109" customFormat="1" ht="51" customHeight="1">
      <c r="B95" s="110"/>
      <c r="C95" s="191" t="s">
        <v>77</v>
      </c>
      <c r="D95" s="191" t="s">
        <v>177</v>
      </c>
      <c r="E95" s="192" t="s">
        <v>178</v>
      </c>
      <c r="F95" s="193" t="s">
        <v>179</v>
      </c>
      <c r="G95" s="194" t="s">
        <v>180</v>
      </c>
      <c r="H95" s="195">
        <v>70.234999999999999</v>
      </c>
      <c r="I95" s="9"/>
      <c r="J95" s="196">
        <f>ROUND(I95*H95,2)</f>
        <v>0</v>
      </c>
      <c r="K95" s="193" t="s">
        <v>181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0</v>
      </c>
      <c r="R95" s="199">
        <f>Q95*H95</f>
        <v>0</v>
      </c>
      <c r="S95" s="199">
        <v>0.44</v>
      </c>
      <c r="T95" s="200">
        <f>S95*H95</f>
        <v>30.903400000000001</v>
      </c>
      <c r="AR95" s="99" t="s">
        <v>113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113</v>
      </c>
      <c r="BM95" s="99" t="s">
        <v>901</v>
      </c>
    </row>
    <row r="96" spans="2:65" s="109" customFormat="1" ht="27">
      <c r="B96" s="110"/>
      <c r="D96" s="202" t="s">
        <v>183</v>
      </c>
      <c r="F96" s="203" t="s">
        <v>184</v>
      </c>
      <c r="I96" s="7"/>
      <c r="L96" s="110"/>
      <c r="M96" s="204"/>
      <c r="N96" s="111"/>
      <c r="O96" s="111"/>
      <c r="P96" s="111"/>
      <c r="Q96" s="111"/>
      <c r="R96" s="111"/>
      <c r="S96" s="111"/>
      <c r="T96" s="205"/>
      <c r="AT96" s="99" t="s">
        <v>183</v>
      </c>
      <c r="AU96" s="99" t="s">
        <v>81</v>
      </c>
    </row>
    <row r="97" spans="2:65" s="207" customFormat="1">
      <c r="B97" s="206"/>
      <c r="D97" s="202" t="s">
        <v>185</v>
      </c>
      <c r="E97" s="208" t="s">
        <v>5</v>
      </c>
      <c r="F97" s="209" t="s">
        <v>604</v>
      </c>
      <c r="H97" s="208" t="s">
        <v>5</v>
      </c>
      <c r="I97" s="10"/>
      <c r="L97" s="206"/>
      <c r="M97" s="210"/>
      <c r="N97" s="211"/>
      <c r="O97" s="211"/>
      <c r="P97" s="211"/>
      <c r="Q97" s="211"/>
      <c r="R97" s="211"/>
      <c r="S97" s="211"/>
      <c r="T97" s="212"/>
      <c r="AT97" s="208" t="s">
        <v>185</v>
      </c>
      <c r="AU97" s="208" t="s">
        <v>81</v>
      </c>
      <c r="AV97" s="207" t="s">
        <v>77</v>
      </c>
      <c r="AW97" s="207" t="s">
        <v>36</v>
      </c>
      <c r="AX97" s="207" t="s">
        <v>73</v>
      </c>
      <c r="AY97" s="208" t="s">
        <v>175</v>
      </c>
    </row>
    <row r="98" spans="2:65" s="207" customFormat="1">
      <c r="B98" s="206"/>
      <c r="D98" s="202" t="s">
        <v>185</v>
      </c>
      <c r="E98" s="208" t="s">
        <v>5</v>
      </c>
      <c r="F98" s="209" t="s">
        <v>187</v>
      </c>
      <c r="H98" s="208" t="s">
        <v>5</v>
      </c>
      <c r="I98" s="10"/>
      <c r="L98" s="206"/>
      <c r="M98" s="210"/>
      <c r="N98" s="211"/>
      <c r="O98" s="211"/>
      <c r="P98" s="211"/>
      <c r="Q98" s="211"/>
      <c r="R98" s="211"/>
      <c r="S98" s="211"/>
      <c r="T98" s="212"/>
      <c r="AT98" s="208" t="s">
        <v>185</v>
      </c>
      <c r="AU98" s="208" t="s">
        <v>81</v>
      </c>
      <c r="AV98" s="207" t="s">
        <v>77</v>
      </c>
      <c r="AW98" s="207" t="s">
        <v>36</v>
      </c>
      <c r="AX98" s="207" t="s">
        <v>73</v>
      </c>
      <c r="AY98" s="208" t="s">
        <v>175</v>
      </c>
    </row>
    <row r="99" spans="2:65" s="214" customFormat="1">
      <c r="B99" s="213"/>
      <c r="D99" s="202" t="s">
        <v>185</v>
      </c>
      <c r="E99" s="215" t="s">
        <v>5</v>
      </c>
      <c r="F99" s="216" t="s">
        <v>902</v>
      </c>
      <c r="H99" s="217">
        <v>70.234999999999999</v>
      </c>
      <c r="I99" s="11"/>
      <c r="L99" s="213"/>
      <c r="M99" s="218"/>
      <c r="N99" s="219"/>
      <c r="O99" s="219"/>
      <c r="P99" s="219"/>
      <c r="Q99" s="219"/>
      <c r="R99" s="219"/>
      <c r="S99" s="219"/>
      <c r="T99" s="220"/>
      <c r="AT99" s="215" t="s">
        <v>185</v>
      </c>
      <c r="AU99" s="215" t="s">
        <v>81</v>
      </c>
      <c r="AV99" s="214" t="s">
        <v>81</v>
      </c>
      <c r="AW99" s="214" t="s">
        <v>36</v>
      </c>
      <c r="AX99" s="214" t="s">
        <v>77</v>
      </c>
      <c r="AY99" s="215" t="s">
        <v>175</v>
      </c>
    </row>
    <row r="100" spans="2:65" s="109" customFormat="1" ht="38.25" customHeight="1">
      <c r="B100" s="110"/>
      <c r="C100" s="191" t="s">
        <v>81</v>
      </c>
      <c r="D100" s="191" t="s">
        <v>177</v>
      </c>
      <c r="E100" s="192" t="s">
        <v>189</v>
      </c>
      <c r="F100" s="193" t="s">
        <v>190</v>
      </c>
      <c r="G100" s="194" t="s">
        <v>180</v>
      </c>
      <c r="H100" s="195">
        <v>70.234999999999999</v>
      </c>
      <c r="I100" s="9"/>
      <c r="J100" s="196">
        <f>ROUND(I100*H100,2)</f>
        <v>0</v>
      </c>
      <c r="K100" s="193" t="s">
        <v>5</v>
      </c>
      <c r="L100" s="110"/>
      <c r="M100" s="197" t="s">
        <v>5</v>
      </c>
      <c r="N100" s="198" t="s">
        <v>44</v>
      </c>
      <c r="O100" s="111"/>
      <c r="P100" s="199">
        <f>O100*H100</f>
        <v>0</v>
      </c>
      <c r="Q100" s="199">
        <v>2.9999999999999997E-4</v>
      </c>
      <c r="R100" s="199">
        <f>Q100*H100</f>
        <v>2.1070499999999999E-2</v>
      </c>
      <c r="S100" s="199">
        <v>0.38400000000000001</v>
      </c>
      <c r="T100" s="200">
        <f>S100*H100</f>
        <v>26.97024</v>
      </c>
      <c r="AR100" s="99" t="s">
        <v>113</v>
      </c>
      <c r="AT100" s="99" t="s">
        <v>177</v>
      </c>
      <c r="AU100" s="99" t="s">
        <v>81</v>
      </c>
      <c r="AY100" s="99" t="s">
        <v>175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99" t="s">
        <v>77</v>
      </c>
      <c r="BK100" s="201">
        <f>ROUND(I100*H100,2)</f>
        <v>0</v>
      </c>
      <c r="BL100" s="99" t="s">
        <v>113</v>
      </c>
      <c r="BM100" s="99" t="s">
        <v>903</v>
      </c>
    </row>
    <row r="101" spans="2:65" s="109" customFormat="1" ht="27">
      <c r="B101" s="110"/>
      <c r="D101" s="202" t="s">
        <v>183</v>
      </c>
      <c r="F101" s="203" t="s">
        <v>192</v>
      </c>
      <c r="I101" s="7"/>
      <c r="L101" s="110"/>
      <c r="M101" s="204"/>
      <c r="N101" s="111"/>
      <c r="O101" s="111"/>
      <c r="P101" s="111"/>
      <c r="Q101" s="111"/>
      <c r="R101" s="111"/>
      <c r="S101" s="111"/>
      <c r="T101" s="205"/>
      <c r="AT101" s="99" t="s">
        <v>183</v>
      </c>
      <c r="AU101" s="99" t="s">
        <v>81</v>
      </c>
    </row>
    <row r="102" spans="2:65" s="207" customFormat="1">
      <c r="B102" s="206"/>
      <c r="D102" s="202" t="s">
        <v>185</v>
      </c>
      <c r="E102" s="208" t="s">
        <v>5</v>
      </c>
      <c r="F102" s="209" t="s">
        <v>604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07" customFormat="1">
      <c r="B103" s="206"/>
      <c r="D103" s="202" t="s">
        <v>185</v>
      </c>
      <c r="E103" s="208" t="s">
        <v>5</v>
      </c>
      <c r="F103" s="209" t="s">
        <v>187</v>
      </c>
      <c r="H103" s="208" t="s">
        <v>5</v>
      </c>
      <c r="I103" s="10"/>
      <c r="L103" s="206"/>
      <c r="M103" s="210"/>
      <c r="N103" s="211"/>
      <c r="O103" s="211"/>
      <c r="P103" s="211"/>
      <c r="Q103" s="211"/>
      <c r="R103" s="211"/>
      <c r="S103" s="211"/>
      <c r="T103" s="212"/>
      <c r="AT103" s="208" t="s">
        <v>185</v>
      </c>
      <c r="AU103" s="208" t="s">
        <v>81</v>
      </c>
      <c r="AV103" s="207" t="s">
        <v>77</v>
      </c>
      <c r="AW103" s="207" t="s">
        <v>36</v>
      </c>
      <c r="AX103" s="207" t="s">
        <v>73</v>
      </c>
      <c r="AY103" s="208" t="s">
        <v>175</v>
      </c>
    </row>
    <row r="104" spans="2:65" s="214" customFormat="1">
      <c r="B104" s="213"/>
      <c r="D104" s="202" t="s">
        <v>185</v>
      </c>
      <c r="E104" s="215" t="s">
        <v>5</v>
      </c>
      <c r="F104" s="216" t="s">
        <v>904</v>
      </c>
      <c r="H104" s="217">
        <v>70.234999999999999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77</v>
      </c>
      <c r="AY104" s="215" t="s">
        <v>175</v>
      </c>
    </row>
    <row r="105" spans="2:65" s="109" customFormat="1" ht="25.5" customHeight="1">
      <c r="B105" s="110"/>
      <c r="C105" s="191" t="s">
        <v>98</v>
      </c>
      <c r="D105" s="191" t="s">
        <v>177</v>
      </c>
      <c r="E105" s="192" t="s">
        <v>203</v>
      </c>
      <c r="F105" s="193" t="s">
        <v>204</v>
      </c>
      <c r="G105" s="194" t="s">
        <v>205</v>
      </c>
      <c r="H105" s="195">
        <v>30</v>
      </c>
      <c r="I105" s="9"/>
      <c r="J105" s="196">
        <f>ROUND(I105*H105,2)</f>
        <v>0</v>
      </c>
      <c r="K105" s="193" t="s">
        <v>181</v>
      </c>
      <c r="L105" s="110"/>
      <c r="M105" s="197" t="s">
        <v>5</v>
      </c>
      <c r="N105" s="198" t="s">
        <v>44</v>
      </c>
      <c r="O105" s="111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99" t="s">
        <v>113</v>
      </c>
      <c r="AT105" s="99" t="s">
        <v>177</v>
      </c>
      <c r="AU105" s="99" t="s">
        <v>81</v>
      </c>
      <c r="AY105" s="99" t="s">
        <v>175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99" t="s">
        <v>77</v>
      </c>
      <c r="BK105" s="201">
        <f>ROUND(I105*H105,2)</f>
        <v>0</v>
      </c>
      <c r="BL105" s="99" t="s">
        <v>113</v>
      </c>
      <c r="BM105" s="99" t="s">
        <v>905</v>
      </c>
    </row>
    <row r="106" spans="2:65" s="109" customFormat="1" ht="27">
      <c r="B106" s="110"/>
      <c r="D106" s="202" t="s">
        <v>183</v>
      </c>
      <c r="F106" s="203" t="s">
        <v>570</v>
      </c>
      <c r="I106" s="7"/>
      <c r="L106" s="110"/>
      <c r="M106" s="204"/>
      <c r="N106" s="111"/>
      <c r="O106" s="111"/>
      <c r="P106" s="111"/>
      <c r="Q106" s="111"/>
      <c r="R106" s="111"/>
      <c r="S106" s="111"/>
      <c r="T106" s="205"/>
      <c r="AT106" s="99" t="s">
        <v>183</v>
      </c>
      <c r="AU106" s="99" t="s">
        <v>81</v>
      </c>
    </row>
    <row r="107" spans="2:65" s="214" customFormat="1">
      <c r="B107" s="213"/>
      <c r="D107" s="202" t="s">
        <v>185</v>
      </c>
      <c r="E107" s="215" t="s">
        <v>5</v>
      </c>
      <c r="F107" s="216" t="s">
        <v>571</v>
      </c>
      <c r="H107" s="217">
        <v>30</v>
      </c>
      <c r="I107" s="11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5" t="s">
        <v>185</v>
      </c>
      <c r="AU107" s="215" t="s">
        <v>81</v>
      </c>
      <c r="AV107" s="214" t="s">
        <v>81</v>
      </c>
      <c r="AW107" s="214" t="s">
        <v>36</v>
      </c>
      <c r="AX107" s="214" t="s">
        <v>77</v>
      </c>
      <c r="AY107" s="215" t="s">
        <v>175</v>
      </c>
    </row>
    <row r="108" spans="2:65" s="109" customFormat="1" ht="63.75" customHeight="1">
      <c r="B108" s="110"/>
      <c r="C108" s="191" t="s">
        <v>113</v>
      </c>
      <c r="D108" s="191" t="s">
        <v>177</v>
      </c>
      <c r="E108" s="192" t="s">
        <v>209</v>
      </c>
      <c r="F108" s="193" t="s">
        <v>210</v>
      </c>
      <c r="G108" s="194" t="s">
        <v>199</v>
      </c>
      <c r="H108" s="195">
        <v>1.1000000000000001</v>
      </c>
      <c r="I108" s="9"/>
      <c r="J108" s="196">
        <f>ROUND(I108*H108,2)</f>
        <v>0</v>
      </c>
      <c r="K108" s="193" t="s">
        <v>181</v>
      </c>
      <c r="L108" s="110"/>
      <c r="M108" s="197" t="s">
        <v>5</v>
      </c>
      <c r="N108" s="198" t="s">
        <v>44</v>
      </c>
      <c r="O108" s="111"/>
      <c r="P108" s="199">
        <f>O108*H108</f>
        <v>0</v>
      </c>
      <c r="Q108" s="199">
        <v>8.6800000000000002E-3</v>
      </c>
      <c r="R108" s="199">
        <f>Q108*H108</f>
        <v>9.5480000000000009E-3</v>
      </c>
      <c r="S108" s="199">
        <v>0</v>
      </c>
      <c r="T108" s="200">
        <f>S108*H108</f>
        <v>0</v>
      </c>
      <c r="AR108" s="99" t="s">
        <v>113</v>
      </c>
      <c r="AT108" s="99" t="s">
        <v>177</v>
      </c>
      <c r="AU108" s="99" t="s">
        <v>81</v>
      </c>
      <c r="AY108" s="99" t="s">
        <v>175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99" t="s">
        <v>77</v>
      </c>
      <c r="BK108" s="201">
        <f>ROUND(I108*H108,2)</f>
        <v>0</v>
      </c>
      <c r="BL108" s="99" t="s">
        <v>113</v>
      </c>
      <c r="BM108" s="99" t="s">
        <v>906</v>
      </c>
    </row>
    <row r="109" spans="2:65" s="207" customFormat="1">
      <c r="B109" s="206"/>
      <c r="D109" s="202" t="s">
        <v>185</v>
      </c>
      <c r="E109" s="208" t="s">
        <v>5</v>
      </c>
      <c r="F109" s="209" t="s">
        <v>907</v>
      </c>
      <c r="H109" s="208" t="s">
        <v>5</v>
      </c>
      <c r="I109" s="10"/>
      <c r="L109" s="206"/>
      <c r="M109" s="210"/>
      <c r="N109" s="211"/>
      <c r="O109" s="211"/>
      <c r="P109" s="211"/>
      <c r="Q109" s="211"/>
      <c r="R109" s="211"/>
      <c r="S109" s="211"/>
      <c r="T109" s="212"/>
      <c r="AT109" s="208" t="s">
        <v>185</v>
      </c>
      <c r="AU109" s="208" t="s">
        <v>81</v>
      </c>
      <c r="AV109" s="207" t="s">
        <v>77</v>
      </c>
      <c r="AW109" s="207" t="s">
        <v>36</v>
      </c>
      <c r="AX109" s="207" t="s">
        <v>73</v>
      </c>
      <c r="AY109" s="208" t="s">
        <v>175</v>
      </c>
    </row>
    <row r="110" spans="2:65" s="214" customFormat="1">
      <c r="B110" s="213"/>
      <c r="D110" s="202" t="s">
        <v>185</v>
      </c>
      <c r="E110" s="215" t="s">
        <v>5</v>
      </c>
      <c r="F110" s="216" t="s">
        <v>777</v>
      </c>
      <c r="H110" s="217">
        <v>1.1000000000000001</v>
      </c>
      <c r="I110" s="11"/>
      <c r="L110" s="213"/>
      <c r="M110" s="218"/>
      <c r="N110" s="219"/>
      <c r="O110" s="219"/>
      <c r="P110" s="219"/>
      <c r="Q110" s="219"/>
      <c r="R110" s="219"/>
      <c r="S110" s="219"/>
      <c r="T110" s="220"/>
      <c r="AT110" s="215" t="s">
        <v>185</v>
      </c>
      <c r="AU110" s="215" t="s">
        <v>81</v>
      </c>
      <c r="AV110" s="214" t="s">
        <v>81</v>
      </c>
      <c r="AW110" s="214" t="s">
        <v>36</v>
      </c>
      <c r="AX110" s="214" t="s">
        <v>77</v>
      </c>
      <c r="AY110" s="215" t="s">
        <v>175</v>
      </c>
    </row>
    <row r="111" spans="2:65" s="109" customFormat="1" ht="63.75" customHeight="1">
      <c r="B111" s="110"/>
      <c r="C111" s="191" t="s">
        <v>125</v>
      </c>
      <c r="D111" s="191" t="s">
        <v>177</v>
      </c>
      <c r="E111" s="192" t="s">
        <v>215</v>
      </c>
      <c r="F111" s="193" t="s">
        <v>216</v>
      </c>
      <c r="G111" s="194" t="s">
        <v>199</v>
      </c>
      <c r="H111" s="195">
        <v>7.7</v>
      </c>
      <c r="I111" s="9"/>
      <c r="J111" s="196">
        <f>ROUND(I111*H111,2)</f>
        <v>0</v>
      </c>
      <c r="K111" s="193" t="s">
        <v>181</v>
      </c>
      <c r="L111" s="110"/>
      <c r="M111" s="197" t="s">
        <v>5</v>
      </c>
      <c r="N111" s="198" t="s">
        <v>44</v>
      </c>
      <c r="O111" s="111"/>
      <c r="P111" s="199">
        <f>O111*H111</f>
        <v>0</v>
      </c>
      <c r="Q111" s="199">
        <v>3.6900000000000002E-2</v>
      </c>
      <c r="R111" s="199">
        <f>Q111*H111</f>
        <v>0.28413000000000005</v>
      </c>
      <c r="S111" s="199">
        <v>0</v>
      </c>
      <c r="T111" s="200">
        <f>S111*H111</f>
        <v>0</v>
      </c>
      <c r="AR111" s="99" t="s">
        <v>113</v>
      </c>
      <c r="AT111" s="99" t="s">
        <v>177</v>
      </c>
      <c r="AU111" s="99" t="s">
        <v>81</v>
      </c>
      <c r="AY111" s="99" t="s">
        <v>175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99" t="s">
        <v>77</v>
      </c>
      <c r="BK111" s="201">
        <f>ROUND(I111*H111,2)</f>
        <v>0</v>
      </c>
      <c r="BL111" s="99" t="s">
        <v>113</v>
      </c>
      <c r="BM111" s="99" t="s">
        <v>908</v>
      </c>
    </row>
    <row r="112" spans="2:65" s="207" customFormat="1">
      <c r="B112" s="206"/>
      <c r="D112" s="202" t="s">
        <v>185</v>
      </c>
      <c r="E112" s="208" t="s">
        <v>5</v>
      </c>
      <c r="F112" s="209" t="s">
        <v>907</v>
      </c>
      <c r="H112" s="208" t="s">
        <v>5</v>
      </c>
      <c r="I112" s="10"/>
      <c r="L112" s="206"/>
      <c r="M112" s="210"/>
      <c r="N112" s="211"/>
      <c r="O112" s="211"/>
      <c r="P112" s="211"/>
      <c r="Q112" s="211"/>
      <c r="R112" s="211"/>
      <c r="S112" s="211"/>
      <c r="T112" s="212"/>
      <c r="AT112" s="208" t="s">
        <v>185</v>
      </c>
      <c r="AU112" s="208" t="s">
        <v>81</v>
      </c>
      <c r="AV112" s="207" t="s">
        <v>77</v>
      </c>
      <c r="AW112" s="207" t="s">
        <v>36</v>
      </c>
      <c r="AX112" s="207" t="s">
        <v>73</v>
      </c>
      <c r="AY112" s="208" t="s">
        <v>175</v>
      </c>
    </row>
    <row r="113" spans="2:65" s="214" customFormat="1">
      <c r="B113" s="213"/>
      <c r="D113" s="202" t="s">
        <v>185</v>
      </c>
      <c r="E113" s="215" t="s">
        <v>5</v>
      </c>
      <c r="F113" s="216" t="s">
        <v>909</v>
      </c>
      <c r="H113" s="217">
        <v>7.7</v>
      </c>
      <c r="I113" s="11"/>
      <c r="L113" s="213"/>
      <c r="M113" s="218"/>
      <c r="N113" s="219"/>
      <c r="O113" s="219"/>
      <c r="P113" s="219"/>
      <c r="Q113" s="219"/>
      <c r="R113" s="219"/>
      <c r="S113" s="219"/>
      <c r="T113" s="220"/>
      <c r="AT113" s="215" t="s">
        <v>185</v>
      </c>
      <c r="AU113" s="215" t="s">
        <v>81</v>
      </c>
      <c r="AV113" s="214" t="s">
        <v>81</v>
      </c>
      <c r="AW113" s="214" t="s">
        <v>36</v>
      </c>
      <c r="AX113" s="214" t="s">
        <v>77</v>
      </c>
      <c r="AY113" s="215" t="s">
        <v>175</v>
      </c>
    </row>
    <row r="114" spans="2:65" s="109" customFormat="1" ht="25.5" customHeight="1">
      <c r="B114" s="110"/>
      <c r="C114" s="191" t="s">
        <v>214</v>
      </c>
      <c r="D114" s="191" t="s">
        <v>177</v>
      </c>
      <c r="E114" s="192" t="s">
        <v>220</v>
      </c>
      <c r="F114" s="193" t="s">
        <v>221</v>
      </c>
      <c r="G114" s="194" t="s">
        <v>222</v>
      </c>
      <c r="H114" s="195">
        <v>17.600000000000001</v>
      </c>
      <c r="I114" s="9"/>
      <c r="J114" s="196">
        <f>ROUND(I114*H114,2)</f>
        <v>0</v>
      </c>
      <c r="K114" s="193" t="s">
        <v>181</v>
      </c>
      <c r="L114" s="110"/>
      <c r="M114" s="197" t="s">
        <v>5</v>
      </c>
      <c r="N114" s="198" t="s">
        <v>44</v>
      </c>
      <c r="O114" s="111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99" t="s">
        <v>113</v>
      </c>
      <c r="AT114" s="99" t="s">
        <v>177</v>
      </c>
      <c r="AU114" s="99" t="s">
        <v>81</v>
      </c>
      <c r="AY114" s="99" t="s">
        <v>175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99" t="s">
        <v>77</v>
      </c>
      <c r="BK114" s="201">
        <f>ROUND(I114*H114,2)</f>
        <v>0</v>
      </c>
      <c r="BL114" s="99" t="s">
        <v>113</v>
      </c>
      <c r="BM114" s="99" t="s">
        <v>910</v>
      </c>
    </row>
    <row r="115" spans="2:65" s="214" customFormat="1">
      <c r="B115" s="213"/>
      <c r="D115" s="202" t="s">
        <v>185</v>
      </c>
      <c r="E115" s="215" t="s">
        <v>5</v>
      </c>
      <c r="F115" s="216" t="s">
        <v>911</v>
      </c>
      <c r="H115" s="217">
        <v>17.600000000000001</v>
      </c>
      <c r="I115" s="11"/>
      <c r="L115" s="213"/>
      <c r="M115" s="218"/>
      <c r="N115" s="219"/>
      <c r="O115" s="219"/>
      <c r="P115" s="219"/>
      <c r="Q115" s="219"/>
      <c r="R115" s="219"/>
      <c r="S115" s="219"/>
      <c r="T115" s="220"/>
      <c r="AT115" s="215" t="s">
        <v>185</v>
      </c>
      <c r="AU115" s="215" t="s">
        <v>81</v>
      </c>
      <c r="AV115" s="214" t="s">
        <v>81</v>
      </c>
      <c r="AW115" s="214" t="s">
        <v>36</v>
      </c>
      <c r="AX115" s="214" t="s">
        <v>77</v>
      </c>
      <c r="AY115" s="215" t="s">
        <v>175</v>
      </c>
    </row>
    <row r="116" spans="2:65" s="109" customFormat="1" ht="38.25" customHeight="1">
      <c r="B116" s="110"/>
      <c r="C116" s="191" t="s">
        <v>219</v>
      </c>
      <c r="D116" s="191" t="s">
        <v>177</v>
      </c>
      <c r="E116" s="192" t="s">
        <v>226</v>
      </c>
      <c r="F116" s="193" t="s">
        <v>227</v>
      </c>
      <c r="G116" s="194" t="s">
        <v>222</v>
      </c>
      <c r="H116" s="195">
        <v>42.140999999999998</v>
      </c>
      <c r="I116" s="9"/>
      <c r="J116" s="196">
        <f>ROUND(I116*H116,2)</f>
        <v>0</v>
      </c>
      <c r="K116" s="193" t="s">
        <v>181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113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113</v>
      </c>
      <c r="BM116" s="99" t="s">
        <v>912</v>
      </c>
    </row>
    <row r="117" spans="2:65" s="207" customFormat="1">
      <c r="B117" s="206"/>
      <c r="D117" s="202" t="s">
        <v>185</v>
      </c>
      <c r="E117" s="208" t="s">
        <v>5</v>
      </c>
      <c r="F117" s="209" t="s">
        <v>604</v>
      </c>
      <c r="H117" s="208" t="s">
        <v>5</v>
      </c>
      <c r="I117" s="10"/>
      <c r="L117" s="206"/>
      <c r="M117" s="210"/>
      <c r="N117" s="211"/>
      <c r="O117" s="211"/>
      <c r="P117" s="211"/>
      <c r="Q117" s="211"/>
      <c r="R117" s="211"/>
      <c r="S117" s="211"/>
      <c r="T117" s="212"/>
      <c r="AT117" s="208" t="s">
        <v>185</v>
      </c>
      <c r="AU117" s="208" t="s">
        <v>81</v>
      </c>
      <c r="AV117" s="207" t="s">
        <v>77</v>
      </c>
      <c r="AW117" s="207" t="s">
        <v>36</v>
      </c>
      <c r="AX117" s="207" t="s">
        <v>73</v>
      </c>
      <c r="AY117" s="208" t="s">
        <v>175</v>
      </c>
    </row>
    <row r="118" spans="2:65" s="214" customFormat="1">
      <c r="B118" s="213"/>
      <c r="D118" s="202" t="s">
        <v>185</v>
      </c>
      <c r="E118" s="215" t="s">
        <v>5</v>
      </c>
      <c r="F118" s="216" t="s">
        <v>913</v>
      </c>
      <c r="H118" s="217">
        <v>42.140999999999998</v>
      </c>
      <c r="I118" s="11"/>
      <c r="L118" s="213"/>
      <c r="M118" s="218"/>
      <c r="N118" s="219"/>
      <c r="O118" s="219"/>
      <c r="P118" s="219"/>
      <c r="Q118" s="219"/>
      <c r="R118" s="219"/>
      <c r="S118" s="219"/>
      <c r="T118" s="220"/>
      <c r="AT118" s="215" t="s">
        <v>185</v>
      </c>
      <c r="AU118" s="215" t="s">
        <v>81</v>
      </c>
      <c r="AV118" s="214" t="s">
        <v>81</v>
      </c>
      <c r="AW118" s="214" t="s">
        <v>36</v>
      </c>
      <c r="AX118" s="214" t="s">
        <v>77</v>
      </c>
      <c r="AY118" s="215" t="s">
        <v>175</v>
      </c>
    </row>
    <row r="119" spans="2:65" s="109" customFormat="1" ht="38.25" customHeight="1">
      <c r="B119" s="110"/>
      <c r="C119" s="191" t="s">
        <v>225</v>
      </c>
      <c r="D119" s="191" t="s">
        <v>177</v>
      </c>
      <c r="E119" s="192" t="s">
        <v>233</v>
      </c>
      <c r="F119" s="193" t="s">
        <v>234</v>
      </c>
      <c r="G119" s="194" t="s">
        <v>222</v>
      </c>
      <c r="H119" s="195">
        <v>79.316999999999993</v>
      </c>
      <c r="I119" s="9"/>
      <c r="J119" s="196">
        <f>ROUND(I119*H119,2)</f>
        <v>0</v>
      </c>
      <c r="K119" s="193" t="s">
        <v>181</v>
      </c>
      <c r="L119" s="110"/>
      <c r="M119" s="197" t="s">
        <v>5</v>
      </c>
      <c r="N119" s="198" t="s">
        <v>44</v>
      </c>
      <c r="O119" s="111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99" t="s">
        <v>113</v>
      </c>
      <c r="AT119" s="99" t="s">
        <v>177</v>
      </c>
      <c r="AU119" s="99" t="s">
        <v>81</v>
      </c>
      <c r="AY119" s="99" t="s">
        <v>175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99" t="s">
        <v>77</v>
      </c>
      <c r="BK119" s="201">
        <f>ROUND(I119*H119,2)</f>
        <v>0</v>
      </c>
      <c r="BL119" s="99" t="s">
        <v>113</v>
      </c>
      <c r="BM119" s="99" t="s">
        <v>914</v>
      </c>
    </row>
    <row r="120" spans="2:65" s="207" customFormat="1">
      <c r="B120" s="206"/>
      <c r="D120" s="202" t="s">
        <v>185</v>
      </c>
      <c r="E120" s="208" t="s">
        <v>5</v>
      </c>
      <c r="F120" s="209" t="s">
        <v>604</v>
      </c>
      <c r="H120" s="208" t="s">
        <v>5</v>
      </c>
      <c r="I120" s="10"/>
      <c r="L120" s="206"/>
      <c r="M120" s="210"/>
      <c r="N120" s="211"/>
      <c r="O120" s="211"/>
      <c r="P120" s="211"/>
      <c r="Q120" s="211"/>
      <c r="R120" s="211"/>
      <c r="S120" s="211"/>
      <c r="T120" s="212"/>
      <c r="AT120" s="208" t="s">
        <v>185</v>
      </c>
      <c r="AU120" s="208" t="s">
        <v>81</v>
      </c>
      <c r="AV120" s="207" t="s">
        <v>77</v>
      </c>
      <c r="AW120" s="207" t="s">
        <v>36</v>
      </c>
      <c r="AX120" s="207" t="s">
        <v>73</v>
      </c>
      <c r="AY120" s="208" t="s">
        <v>175</v>
      </c>
    </row>
    <row r="121" spans="2:65" s="207" customFormat="1">
      <c r="B121" s="206"/>
      <c r="D121" s="202" t="s">
        <v>185</v>
      </c>
      <c r="E121" s="208" t="s">
        <v>5</v>
      </c>
      <c r="F121" s="209" t="s">
        <v>230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14" customFormat="1">
      <c r="B122" s="213"/>
      <c r="D122" s="202" t="s">
        <v>185</v>
      </c>
      <c r="E122" s="215" t="s">
        <v>5</v>
      </c>
      <c r="F122" s="216" t="s">
        <v>915</v>
      </c>
      <c r="H122" s="217">
        <v>112.2</v>
      </c>
      <c r="I122" s="11"/>
      <c r="L122" s="213"/>
      <c r="M122" s="218"/>
      <c r="N122" s="219"/>
      <c r="O122" s="219"/>
      <c r="P122" s="219"/>
      <c r="Q122" s="219"/>
      <c r="R122" s="219"/>
      <c r="S122" s="219"/>
      <c r="T122" s="220"/>
      <c r="AT122" s="215" t="s">
        <v>185</v>
      </c>
      <c r="AU122" s="215" t="s">
        <v>81</v>
      </c>
      <c r="AV122" s="214" t="s">
        <v>81</v>
      </c>
      <c r="AW122" s="214" t="s">
        <v>36</v>
      </c>
      <c r="AX122" s="214" t="s">
        <v>73</v>
      </c>
      <c r="AY122" s="215" t="s">
        <v>175</v>
      </c>
    </row>
    <row r="123" spans="2:65" s="214" customFormat="1">
      <c r="B123" s="213"/>
      <c r="D123" s="202" t="s">
        <v>185</v>
      </c>
      <c r="E123" s="215" t="s">
        <v>5</v>
      </c>
      <c r="F123" s="216" t="s">
        <v>916</v>
      </c>
      <c r="H123" s="217">
        <v>-42.140999999999998</v>
      </c>
      <c r="I123" s="11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185</v>
      </c>
      <c r="AU123" s="215" t="s">
        <v>81</v>
      </c>
      <c r="AV123" s="214" t="s">
        <v>81</v>
      </c>
      <c r="AW123" s="214" t="s">
        <v>36</v>
      </c>
      <c r="AX123" s="214" t="s">
        <v>73</v>
      </c>
      <c r="AY123" s="215" t="s">
        <v>175</v>
      </c>
    </row>
    <row r="124" spans="2:65" s="207" customFormat="1">
      <c r="B124" s="206"/>
      <c r="D124" s="202" t="s">
        <v>185</v>
      </c>
      <c r="E124" s="208" t="s">
        <v>5</v>
      </c>
      <c r="F124" s="209" t="s">
        <v>239</v>
      </c>
      <c r="H124" s="208" t="s">
        <v>5</v>
      </c>
      <c r="I124" s="10"/>
      <c r="L124" s="206"/>
      <c r="M124" s="210"/>
      <c r="N124" s="211"/>
      <c r="O124" s="211"/>
      <c r="P124" s="211"/>
      <c r="Q124" s="211"/>
      <c r="R124" s="211"/>
      <c r="S124" s="211"/>
      <c r="T124" s="212"/>
      <c r="AT124" s="208" t="s">
        <v>185</v>
      </c>
      <c r="AU124" s="208" t="s">
        <v>81</v>
      </c>
      <c r="AV124" s="207" t="s">
        <v>77</v>
      </c>
      <c r="AW124" s="207" t="s">
        <v>36</v>
      </c>
      <c r="AX124" s="207" t="s">
        <v>73</v>
      </c>
      <c r="AY124" s="208" t="s">
        <v>175</v>
      </c>
    </row>
    <row r="125" spans="2:65" s="214" customFormat="1">
      <c r="B125" s="213"/>
      <c r="D125" s="202" t="s">
        <v>185</v>
      </c>
      <c r="E125" s="215" t="s">
        <v>5</v>
      </c>
      <c r="F125" s="216" t="s">
        <v>917</v>
      </c>
      <c r="H125" s="217">
        <v>9.2579999999999991</v>
      </c>
      <c r="I125" s="11"/>
      <c r="L125" s="213"/>
      <c r="M125" s="218"/>
      <c r="N125" s="219"/>
      <c r="O125" s="219"/>
      <c r="P125" s="219"/>
      <c r="Q125" s="219"/>
      <c r="R125" s="219"/>
      <c r="S125" s="219"/>
      <c r="T125" s="220"/>
      <c r="AT125" s="215" t="s">
        <v>185</v>
      </c>
      <c r="AU125" s="215" t="s">
        <v>81</v>
      </c>
      <c r="AV125" s="214" t="s">
        <v>81</v>
      </c>
      <c r="AW125" s="214" t="s">
        <v>36</v>
      </c>
      <c r="AX125" s="214" t="s">
        <v>73</v>
      </c>
      <c r="AY125" s="215" t="s">
        <v>175</v>
      </c>
    </row>
    <row r="126" spans="2:65" s="222" customFormat="1">
      <c r="B126" s="221"/>
      <c r="D126" s="202" t="s">
        <v>185</v>
      </c>
      <c r="E126" s="223" t="s">
        <v>5</v>
      </c>
      <c r="F126" s="224" t="s">
        <v>196</v>
      </c>
      <c r="H126" s="225">
        <v>79.316999999999993</v>
      </c>
      <c r="I126" s="12"/>
      <c r="L126" s="221"/>
      <c r="M126" s="226"/>
      <c r="N126" s="227"/>
      <c r="O126" s="227"/>
      <c r="P126" s="227"/>
      <c r="Q126" s="227"/>
      <c r="R126" s="227"/>
      <c r="S126" s="227"/>
      <c r="T126" s="228"/>
      <c r="AT126" s="223" t="s">
        <v>185</v>
      </c>
      <c r="AU126" s="223" t="s">
        <v>81</v>
      </c>
      <c r="AV126" s="222" t="s">
        <v>113</v>
      </c>
      <c r="AW126" s="222" t="s">
        <v>36</v>
      </c>
      <c r="AX126" s="222" t="s">
        <v>77</v>
      </c>
      <c r="AY126" s="223" t="s">
        <v>175</v>
      </c>
    </row>
    <row r="127" spans="2:65" s="109" customFormat="1" ht="38.25" customHeight="1">
      <c r="B127" s="110"/>
      <c r="C127" s="191" t="s">
        <v>232</v>
      </c>
      <c r="D127" s="191" t="s">
        <v>177</v>
      </c>
      <c r="E127" s="192" t="s">
        <v>242</v>
      </c>
      <c r="F127" s="193" t="s">
        <v>243</v>
      </c>
      <c r="G127" s="194" t="s">
        <v>222</v>
      </c>
      <c r="H127" s="195">
        <v>23.795000000000002</v>
      </c>
      <c r="I127" s="9"/>
      <c r="J127" s="196">
        <f>ROUND(I127*H127,2)</f>
        <v>0</v>
      </c>
      <c r="K127" s="193" t="s">
        <v>181</v>
      </c>
      <c r="L127" s="110"/>
      <c r="M127" s="197" t="s">
        <v>5</v>
      </c>
      <c r="N127" s="198" t="s">
        <v>44</v>
      </c>
      <c r="O127" s="11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99" t="s">
        <v>113</v>
      </c>
      <c r="AT127" s="99" t="s">
        <v>177</v>
      </c>
      <c r="AU127" s="99" t="s">
        <v>81</v>
      </c>
      <c r="AY127" s="99" t="s">
        <v>175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99" t="s">
        <v>77</v>
      </c>
      <c r="BK127" s="201">
        <f>ROUND(I127*H127,2)</f>
        <v>0</v>
      </c>
      <c r="BL127" s="99" t="s">
        <v>113</v>
      </c>
      <c r="BM127" s="99" t="s">
        <v>918</v>
      </c>
    </row>
    <row r="128" spans="2:65" s="109" customFormat="1" ht="27">
      <c r="B128" s="110"/>
      <c r="D128" s="202" t="s">
        <v>183</v>
      </c>
      <c r="F128" s="203" t="s">
        <v>245</v>
      </c>
      <c r="I128" s="7"/>
      <c r="L128" s="110"/>
      <c r="M128" s="204"/>
      <c r="N128" s="111"/>
      <c r="O128" s="111"/>
      <c r="P128" s="111"/>
      <c r="Q128" s="111"/>
      <c r="R128" s="111"/>
      <c r="S128" s="111"/>
      <c r="T128" s="205"/>
      <c r="AT128" s="99" t="s">
        <v>183</v>
      </c>
      <c r="AU128" s="99" t="s">
        <v>81</v>
      </c>
    </row>
    <row r="129" spans="2:65" s="214" customFormat="1">
      <c r="B129" s="213"/>
      <c r="D129" s="202" t="s">
        <v>185</v>
      </c>
      <c r="F129" s="216" t="s">
        <v>919</v>
      </c>
      <c r="H129" s="217">
        <v>23.795000000000002</v>
      </c>
      <c r="I129" s="11"/>
      <c r="L129" s="213"/>
      <c r="M129" s="218"/>
      <c r="N129" s="219"/>
      <c r="O129" s="219"/>
      <c r="P129" s="219"/>
      <c r="Q129" s="219"/>
      <c r="R129" s="219"/>
      <c r="S129" s="219"/>
      <c r="T129" s="220"/>
      <c r="AT129" s="215" t="s">
        <v>185</v>
      </c>
      <c r="AU129" s="215" t="s">
        <v>81</v>
      </c>
      <c r="AV129" s="214" t="s">
        <v>81</v>
      </c>
      <c r="AW129" s="214" t="s">
        <v>6</v>
      </c>
      <c r="AX129" s="214" t="s">
        <v>77</v>
      </c>
      <c r="AY129" s="215" t="s">
        <v>175</v>
      </c>
    </row>
    <row r="130" spans="2:65" s="109" customFormat="1" ht="25.5" customHeight="1">
      <c r="B130" s="110"/>
      <c r="C130" s="191" t="s">
        <v>241</v>
      </c>
      <c r="D130" s="191" t="s">
        <v>177</v>
      </c>
      <c r="E130" s="192" t="s">
        <v>586</v>
      </c>
      <c r="F130" s="193" t="s">
        <v>587</v>
      </c>
      <c r="G130" s="194" t="s">
        <v>180</v>
      </c>
      <c r="H130" s="195">
        <v>255.09</v>
      </c>
      <c r="I130" s="9"/>
      <c r="J130" s="196">
        <f>ROUND(I130*H130,2)</f>
        <v>0</v>
      </c>
      <c r="K130" s="193" t="s">
        <v>181</v>
      </c>
      <c r="L130" s="110"/>
      <c r="M130" s="197" t="s">
        <v>5</v>
      </c>
      <c r="N130" s="198" t="s">
        <v>44</v>
      </c>
      <c r="O130" s="111"/>
      <c r="P130" s="199">
        <f>O130*H130</f>
        <v>0</v>
      </c>
      <c r="Q130" s="199">
        <v>5.8E-4</v>
      </c>
      <c r="R130" s="199">
        <f>Q130*H130</f>
        <v>0.14795220000000001</v>
      </c>
      <c r="S130" s="199">
        <v>0</v>
      </c>
      <c r="T130" s="200">
        <f>S130*H130</f>
        <v>0</v>
      </c>
      <c r="AR130" s="99" t="s">
        <v>113</v>
      </c>
      <c r="AT130" s="99" t="s">
        <v>177</v>
      </c>
      <c r="AU130" s="99" t="s">
        <v>81</v>
      </c>
      <c r="AY130" s="99" t="s">
        <v>175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99" t="s">
        <v>77</v>
      </c>
      <c r="BK130" s="201">
        <f>ROUND(I130*H130,2)</f>
        <v>0</v>
      </c>
      <c r="BL130" s="99" t="s">
        <v>113</v>
      </c>
      <c r="BM130" s="99" t="s">
        <v>920</v>
      </c>
    </row>
    <row r="131" spans="2:65" s="207" customFormat="1">
      <c r="B131" s="206"/>
      <c r="D131" s="202" t="s">
        <v>185</v>
      </c>
      <c r="E131" s="208" t="s">
        <v>5</v>
      </c>
      <c r="F131" s="209" t="s">
        <v>230</v>
      </c>
      <c r="H131" s="208" t="s">
        <v>5</v>
      </c>
      <c r="I131" s="10"/>
      <c r="L131" s="206"/>
      <c r="M131" s="210"/>
      <c r="N131" s="211"/>
      <c r="O131" s="211"/>
      <c r="P131" s="211"/>
      <c r="Q131" s="211"/>
      <c r="R131" s="211"/>
      <c r="S131" s="211"/>
      <c r="T131" s="212"/>
      <c r="AT131" s="208" t="s">
        <v>185</v>
      </c>
      <c r="AU131" s="208" t="s">
        <v>81</v>
      </c>
      <c r="AV131" s="207" t="s">
        <v>77</v>
      </c>
      <c r="AW131" s="207" t="s">
        <v>36</v>
      </c>
      <c r="AX131" s="207" t="s">
        <v>73</v>
      </c>
      <c r="AY131" s="208" t="s">
        <v>175</v>
      </c>
    </row>
    <row r="132" spans="2:65" s="214" customFormat="1">
      <c r="B132" s="213"/>
      <c r="D132" s="202" t="s">
        <v>185</v>
      </c>
      <c r="E132" s="215" t="s">
        <v>5</v>
      </c>
      <c r="F132" s="216" t="s">
        <v>921</v>
      </c>
      <c r="H132" s="217">
        <v>255.09</v>
      </c>
      <c r="I132" s="11"/>
      <c r="L132" s="213"/>
      <c r="M132" s="218"/>
      <c r="N132" s="219"/>
      <c r="O132" s="219"/>
      <c r="P132" s="219"/>
      <c r="Q132" s="219"/>
      <c r="R132" s="219"/>
      <c r="S132" s="219"/>
      <c r="T132" s="220"/>
      <c r="AT132" s="215" t="s">
        <v>185</v>
      </c>
      <c r="AU132" s="215" t="s">
        <v>81</v>
      </c>
      <c r="AV132" s="214" t="s">
        <v>81</v>
      </c>
      <c r="AW132" s="214" t="s">
        <v>36</v>
      </c>
      <c r="AX132" s="214" t="s">
        <v>77</v>
      </c>
      <c r="AY132" s="215" t="s">
        <v>175</v>
      </c>
    </row>
    <row r="133" spans="2:65" s="109" customFormat="1" ht="25.5" customHeight="1">
      <c r="B133" s="110"/>
      <c r="C133" s="191" t="s">
        <v>247</v>
      </c>
      <c r="D133" s="191" t="s">
        <v>177</v>
      </c>
      <c r="E133" s="192" t="s">
        <v>590</v>
      </c>
      <c r="F133" s="193" t="s">
        <v>591</v>
      </c>
      <c r="G133" s="194" t="s">
        <v>180</v>
      </c>
      <c r="H133" s="195">
        <v>255.09</v>
      </c>
      <c r="I133" s="9"/>
      <c r="J133" s="196">
        <f>ROUND(I133*H133,2)</f>
        <v>0</v>
      </c>
      <c r="K133" s="193" t="s">
        <v>181</v>
      </c>
      <c r="L133" s="110"/>
      <c r="M133" s="197" t="s">
        <v>5</v>
      </c>
      <c r="N133" s="198" t="s">
        <v>44</v>
      </c>
      <c r="O133" s="11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99" t="s">
        <v>113</v>
      </c>
      <c r="AT133" s="99" t="s">
        <v>177</v>
      </c>
      <c r="AU133" s="99" t="s">
        <v>81</v>
      </c>
      <c r="AY133" s="99" t="s">
        <v>175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99" t="s">
        <v>77</v>
      </c>
      <c r="BK133" s="201">
        <f>ROUND(I133*H133,2)</f>
        <v>0</v>
      </c>
      <c r="BL133" s="99" t="s">
        <v>113</v>
      </c>
      <c r="BM133" s="99" t="s">
        <v>922</v>
      </c>
    </row>
    <row r="134" spans="2:65" s="214" customFormat="1">
      <c r="B134" s="213"/>
      <c r="D134" s="202" t="s">
        <v>185</v>
      </c>
      <c r="E134" s="215" t="s">
        <v>5</v>
      </c>
      <c r="F134" s="216" t="s">
        <v>923</v>
      </c>
      <c r="H134" s="217">
        <v>255.09</v>
      </c>
      <c r="I134" s="11"/>
      <c r="L134" s="213"/>
      <c r="M134" s="218"/>
      <c r="N134" s="219"/>
      <c r="O134" s="219"/>
      <c r="P134" s="219"/>
      <c r="Q134" s="219"/>
      <c r="R134" s="219"/>
      <c r="S134" s="219"/>
      <c r="T134" s="220"/>
      <c r="AT134" s="215" t="s">
        <v>185</v>
      </c>
      <c r="AU134" s="215" t="s">
        <v>81</v>
      </c>
      <c r="AV134" s="214" t="s">
        <v>81</v>
      </c>
      <c r="AW134" s="214" t="s">
        <v>36</v>
      </c>
      <c r="AX134" s="214" t="s">
        <v>77</v>
      </c>
      <c r="AY134" s="215" t="s">
        <v>175</v>
      </c>
    </row>
    <row r="135" spans="2:65" s="109" customFormat="1" ht="38.25" customHeight="1">
      <c r="B135" s="110"/>
      <c r="C135" s="191" t="s">
        <v>252</v>
      </c>
      <c r="D135" s="191" t="s">
        <v>177</v>
      </c>
      <c r="E135" s="192" t="s">
        <v>594</v>
      </c>
      <c r="F135" s="193" t="s">
        <v>595</v>
      </c>
      <c r="G135" s="194" t="s">
        <v>222</v>
      </c>
      <c r="H135" s="195">
        <v>60.728999999999999</v>
      </c>
      <c r="I135" s="9"/>
      <c r="J135" s="196">
        <f>ROUND(I135*H135,2)</f>
        <v>0</v>
      </c>
      <c r="K135" s="193" t="s">
        <v>181</v>
      </c>
      <c r="L135" s="110"/>
      <c r="M135" s="197" t="s">
        <v>5</v>
      </c>
      <c r="N135" s="198" t="s">
        <v>44</v>
      </c>
      <c r="O135" s="11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99" t="s">
        <v>113</v>
      </c>
      <c r="AT135" s="99" t="s">
        <v>177</v>
      </c>
      <c r="AU135" s="99" t="s">
        <v>81</v>
      </c>
      <c r="AY135" s="99" t="s">
        <v>175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99" t="s">
        <v>77</v>
      </c>
      <c r="BK135" s="201">
        <f>ROUND(I135*H135,2)</f>
        <v>0</v>
      </c>
      <c r="BL135" s="99" t="s">
        <v>113</v>
      </c>
      <c r="BM135" s="99" t="s">
        <v>924</v>
      </c>
    </row>
    <row r="136" spans="2:65" s="109" customFormat="1" ht="40.5">
      <c r="B136" s="110"/>
      <c r="D136" s="202" t="s">
        <v>183</v>
      </c>
      <c r="F136" s="203" t="s">
        <v>260</v>
      </c>
      <c r="I136" s="7"/>
      <c r="L136" s="110"/>
      <c r="M136" s="204"/>
      <c r="N136" s="111"/>
      <c r="O136" s="111"/>
      <c r="P136" s="111"/>
      <c r="Q136" s="111"/>
      <c r="R136" s="111"/>
      <c r="S136" s="111"/>
      <c r="T136" s="205"/>
      <c r="AT136" s="99" t="s">
        <v>183</v>
      </c>
      <c r="AU136" s="99" t="s">
        <v>81</v>
      </c>
    </row>
    <row r="137" spans="2:65" s="207" customFormat="1">
      <c r="B137" s="206"/>
      <c r="D137" s="202" t="s">
        <v>185</v>
      </c>
      <c r="E137" s="208" t="s">
        <v>5</v>
      </c>
      <c r="F137" s="209" t="s">
        <v>261</v>
      </c>
      <c r="H137" s="208" t="s">
        <v>5</v>
      </c>
      <c r="I137" s="10"/>
      <c r="L137" s="206"/>
      <c r="M137" s="210"/>
      <c r="N137" s="211"/>
      <c r="O137" s="211"/>
      <c r="P137" s="211"/>
      <c r="Q137" s="211"/>
      <c r="R137" s="211"/>
      <c r="S137" s="211"/>
      <c r="T137" s="212"/>
      <c r="AT137" s="208" t="s">
        <v>185</v>
      </c>
      <c r="AU137" s="208" t="s">
        <v>81</v>
      </c>
      <c r="AV137" s="207" t="s">
        <v>77</v>
      </c>
      <c r="AW137" s="207" t="s">
        <v>36</v>
      </c>
      <c r="AX137" s="207" t="s">
        <v>73</v>
      </c>
      <c r="AY137" s="208" t="s">
        <v>175</v>
      </c>
    </row>
    <row r="138" spans="2:65" s="214" customFormat="1">
      <c r="B138" s="213"/>
      <c r="D138" s="202" t="s">
        <v>185</v>
      </c>
      <c r="E138" s="215" t="s">
        <v>5</v>
      </c>
      <c r="F138" s="216" t="s">
        <v>925</v>
      </c>
      <c r="H138" s="217">
        <v>60.728999999999999</v>
      </c>
      <c r="I138" s="11"/>
      <c r="L138" s="213"/>
      <c r="M138" s="218"/>
      <c r="N138" s="219"/>
      <c r="O138" s="219"/>
      <c r="P138" s="219"/>
      <c r="Q138" s="219"/>
      <c r="R138" s="219"/>
      <c r="S138" s="219"/>
      <c r="T138" s="220"/>
      <c r="AT138" s="215" t="s">
        <v>185</v>
      </c>
      <c r="AU138" s="215" t="s">
        <v>81</v>
      </c>
      <c r="AV138" s="214" t="s">
        <v>81</v>
      </c>
      <c r="AW138" s="214" t="s">
        <v>36</v>
      </c>
      <c r="AX138" s="214" t="s">
        <v>77</v>
      </c>
      <c r="AY138" s="215" t="s">
        <v>175</v>
      </c>
    </row>
    <row r="139" spans="2:65" s="109" customFormat="1" ht="16.5" customHeight="1">
      <c r="B139" s="110"/>
      <c r="C139" s="191" t="s">
        <v>256</v>
      </c>
      <c r="D139" s="191" t="s">
        <v>177</v>
      </c>
      <c r="E139" s="192" t="s">
        <v>264</v>
      </c>
      <c r="F139" s="193" t="s">
        <v>265</v>
      </c>
      <c r="G139" s="194" t="s">
        <v>222</v>
      </c>
      <c r="H139" s="195">
        <v>34.408999999999999</v>
      </c>
      <c r="I139" s="9"/>
      <c r="J139" s="196">
        <f>ROUND(I139*H139,2)</f>
        <v>0</v>
      </c>
      <c r="K139" s="193" t="s">
        <v>5</v>
      </c>
      <c r="L139" s="110"/>
      <c r="M139" s="197" t="s">
        <v>5</v>
      </c>
      <c r="N139" s="198" t="s">
        <v>44</v>
      </c>
      <c r="O139" s="11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99" t="s">
        <v>113</v>
      </c>
      <c r="AT139" s="99" t="s">
        <v>177</v>
      </c>
      <c r="AU139" s="99" t="s">
        <v>81</v>
      </c>
      <c r="AY139" s="99" t="s">
        <v>175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99" t="s">
        <v>77</v>
      </c>
      <c r="BK139" s="201">
        <f>ROUND(I139*H139,2)</f>
        <v>0</v>
      </c>
      <c r="BL139" s="99" t="s">
        <v>113</v>
      </c>
      <c r="BM139" s="99" t="s">
        <v>926</v>
      </c>
    </row>
    <row r="140" spans="2:65" s="207" customFormat="1">
      <c r="B140" s="206"/>
      <c r="D140" s="202" t="s">
        <v>185</v>
      </c>
      <c r="E140" s="208" t="s">
        <v>5</v>
      </c>
      <c r="F140" s="209" t="s">
        <v>267</v>
      </c>
      <c r="H140" s="208" t="s">
        <v>5</v>
      </c>
      <c r="I140" s="10"/>
      <c r="L140" s="206"/>
      <c r="M140" s="210"/>
      <c r="N140" s="211"/>
      <c r="O140" s="211"/>
      <c r="P140" s="211"/>
      <c r="Q140" s="211"/>
      <c r="R140" s="211"/>
      <c r="S140" s="211"/>
      <c r="T140" s="212"/>
      <c r="AT140" s="208" t="s">
        <v>185</v>
      </c>
      <c r="AU140" s="208" t="s">
        <v>81</v>
      </c>
      <c r="AV140" s="207" t="s">
        <v>77</v>
      </c>
      <c r="AW140" s="207" t="s">
        <v>36</v>
      </c>
      <c r="AX140" s="207" t="s">
        <v>73</v>
      </c>
      <c r="AY140" s="208" t="s">
        <v>175</v>
      </c>
    </row>
    <row r="141" spans="2:65" s="207" customFormat="1">
      <c r="B141" s="206"/>
      <c r="D141" s="202" t="s">
        <v>185</v>
      </c>
      <c r="E141" s="208" t="s">
        <v>5</v>
      </c>
      <c r="F141" s="209" t="s">
        <v>268</v>
      </c>
      <c r="H141" s="208" t="s">
        <v>5</v>
      </c>
      <c r="I141" s="10"/>
      <c r="L141" s="206"/>
      <c r="M141" s="210"/>
      <c r="N141" s="211"/>
      <c r="O141" s="211"/>
      <c r="P141" s="211"/>
      <c r="Q141" s="211"/>
      <c r="R141" s="211"/>
      <c r="S141" s="211"/>
      <c r="T141" s="212"/>
      <c r="AT141" s="208" t="s">
        <v>185</v>
      </c>
      <c r="AU141" s="208" t="s">
        <v>81</v>
      </c>
      <c r="AV141" s="207" t="s">
        <v>77</v>
      </c>
      <c r="AW141" s="207" t="s">
        <v>36</v>
      </c>
      <c r="AX141" s="207" t="s">
        <v>73</v>
      </c>
      <c r="AY141" s="208" t="s">
        <v>175</v>
      </c>
    </row>
    <row r="142" spans="2:65" s="207" customFormat="1">
      <c r="B142" s="206"/>
      <c r="D142" s="202" t="s">
        <v>185</v>
      </c>
      <c r="E142" s="208" t="s">
        <v>5</v>
      </c>
      <c r="F142" s="209" t="s">
        <v>269</v>
      </c>
      <c r="H142" s="208" t="s">
        <v>5</v>
      </c>
      <c r="I142" s="10"/>
      <c r="L142" s="206"/>
      <c r="M142" s="210"/>
      <c r="N142" s="211"/>
      <c r="O142" s="211"/>
      <c r="P142" s="211"/>
      <c r="Q142" s="211"/>
      <c r="R142" s="211"/>
      <c r="S142" s="211"/>
      <c r="T142" s="212"/>
      <c r="AT142" s="208" t="s">
        <v>185</v>
      </c>
      <c r="AU142" s="208" t="s">
        <v>81</v>
      </c>
      <c r="AV142" s="207" t="s">
        <v>77</v>
      </c>
      <c r="AW142" s="207" t="s">
        <v>36</v>
      </c>
      <c r="AX142" s="207" t="s">
        <v>73</v>
      </c>
      <c r="AY142" s="208" t="s">
        <v>175</v>
      </c>
    </row>
    <row r="143" spans="2:65" s="214" customFormat="1">
      <c r="B143" s="213"/>
      <c r="D143" s="202" t="s">
        <v>185</v>
      </c>
      <c r="E143" s="215" t="s">
        <v>5</v>
      </c>
      <c r="F143" s="216" t="s">
        <v>927</v>
      </c>
      <c r="H143" s="217">
        <v>16.850000000000001</v>
      </c>
      <c r="I143" s="11"/>
      <c r="L143" s="213"/>
      <c r="M143" s="218"/>
      <c r="N143" s="219"/>
      <c r="O143" s="219"/>
      <c r="P143" s="219"/>
      <c r="Q143" s="219"/>
      <c r="R143" s="219"/>
      <c r="S143" s="219"/>
      <c r="T143" s="220"/>
      <c r="AT143" s="215" t="s">
        <v>185</v>
      </c>
      <c r="AU143" s="215" t="s">
        <v>81</v>
      </c>
      <c r="AV143" s="214" t="s">
        <v>81</v>
      </c>
      <c r="AW143" s="214" t="s">
        <v>36</v>
      </c>
      <c r="AX143" s="214" t="s">
        <v>73</v>
      </c>
      <c r="AY143" s="215" t="s">
        <v>175</v>
      </c>
    </row>
    <row r="144" spans="2:65" s="214" customFormat="1">
      <c r="B144" s="213"/>
      <c r="D144" s="202" t="s">
        <v>185</v>
      </c>
      <c r="E144" s="215" t="s">
        <v>5</v>
      </c>
      <c r="F144" s="216" t="s">
        <v>928</v>
      </c>
      <c r="H144" s="217">
        <v>17.559000000000001</v>
      </c>
      <c r="I144" s="11"/>
      <c r="L144" s="213"/>
      <c r="M144" s="218"/>
      <c r="N144" s="219"/>
      <c r="O144" s="219"/>
      <c r="P144" s="219"/>
      <c r="Q144" s="219"/>
      <c r="R144" s="219"/>
      <c r="S144" s="219"/>
      <c r="T144" s="220"/>
      <c r="AT144" s="215" t="s">
        <v>185</v>
      </c>
      <c r="AU144" s="215" t="s">
        <v>81</v>
      </c>
      <c r="AV144" s="214" t="s">
        <v>81</v>
      </c>
      <c r="AW144" s="214" t="s">
        <v>36</v>
      </c>
      <c r="AX144" s="214" t="s">
        <v>73</v>
      </c>
      <c r="AY144" s="215" t="s">
        <v>175</v>
      </c>
    </row>
    <row r="145" spans="2:65" s="222" customFormat="1">
      <c r="B145" s="221"/>
      <c r="D145" s="202" t="s">
        <v>185</v>
      </c>
      <c r="E145" s="223" t="s">
        <v>5</v>
      </c>
      <c r="F145" s="224" t="s">
        <v>196</v>
      </c>
      <c r="H145" s="225">
        <v>34.408999999999999</v>
      </c>
      <c r="I145" s="12"/>
      <c r="L145" s="221"/>
      <c r="M145" s="226"/>
      <c r="N145" s="227"/>
      <c r="O145" s="227"/>
      <c r="P145" s="227"/>
      <c r="Q145" s="227"/>
      <c r="R145" s="227"/>
      <c r="S145" s="227"/>
      <c r="T145" s="228"/>
      <c r="AT145" s="223" t="s">
        <v>185</v>
      </c>
      <c r="AU145" s="223" t="s">
        <v>81</v>
      </c>
      <c r="AV145" s="222" t="s">
        <v>113</v>
      </c>
      <c r="AW145" s="222" t="s">
        <v>36</v>
      </c>
      <c r="AX145" s="222" t="s">
        <v>77</v>
      </c>
      <c r="AY145" s="223" t="s">
        <v>175</v>
      </c>
    </row>
    <row r="146" spans="2:65" s="109" customFormat="1" ht="16.5" customHeight="1">
      <c r="B146" s="110"/>
      <c r="C146" s="191" t="s">
        <v>263</v>
      </c>
      <c r="D146" s="191" t="s">
        <v>177</v>
      </c>
      <c r="E146" s="192" t="s">
        <v>272</v>
      </c>
      <c r="F146" s="193" t="s">
        <v>273</v>
      </c>
      <c r="G146" s="194" t="s">
        <v>222</v>
      </c>
      <c r="H146" s="195">
        <v>104.608</v>
      </c>
      <c r="I146" s="9"/>
      <c r="J146" s="196">
        <f>ROUND(I146*H146,2)</f>
        <v>0</v>
      </c>
      <c r="K146" s="193" t="s">
        <v>5</v>
      </c>
      <c r="L146" s="110"/>
      <c r="M146" s="197" t="s">
        <v>5</v>
      </c>
      <c r="N146" s="198" t="s">
        <v>44</v>
      </c>
      <c r="O146" s="111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99" t="s">
        <v>113</v>
      </c>
      <c r="AT146" s="99" t="s">
        <v>177</v>
      </c>
      <c r="AU146" s="99" t="s">
        <v>81</v>
      </c>
      <c r="AY146" s="99" t="s">
        <v>175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99" t="s">
        <v>77</v>
      </c>
      <c r="BK146" s="201">
        <f>ROUND(I146*H146,2)</f>
        <v>0</v>
      </c>
      <c r="BL146" s="99" t="s">
        <v>113</v>
      </c>
      <c r="BM146" s="99" t="s">
        <v>929</v>
      </c>
    </row>
    <row r="147" spans="2:65" s="207" customFormat="1">
      <c r="B147" s="206"/>
      <c r="D147" s="202" t="s">
        <v>185</v>
      </c>
      <c r="E147" s="208" t="s">
        <v>5</v>
      </c>
      <c r="F147" s="209" t="s">
        <v>275</v>
      </c>
      <c r="H147" s="208" t="s">
        <v>5</v>
      </c>
      <c r="I147" s="10"/>
      <c r="L147" s="206"/>
      <c r="M147" s="210"/>
      <c r="N147" s="211"/>
      <c r="O147" s="211"/>
      <c r="P147" s="211"/>
      <c r="Q147" s="211"/>
      <c r="R147" s="211"/>
      <c r="S147" s="211"/>
      <c r="T147" s="212"/>
      <c r="AT147" s="208" t="s">
        <v>185</v>
      </c>
      <c r="AU147" s="208" t="s">
        <v>81</v>
      </c>
      <c r="AV147" s="207" t="s">
        <v>77</v>
      </c>
      <c r="AW147" s="207" t="s">
        <v>36</v>
      </c>
      <c r="AX147" s="207" t="s">
        <v>73</v>
      </c>
      <c r="AY147" s="208" t="s">
        <v>175</v>
      </c>
    </row>
    <row r="148" spans="2:65" s="207" customFormat="1">
      <c r="B148" s="206"/>
      <c r="D148" s="202" t="s">
        <v>185</v>
      </c>
      <c r="E148" s="208" t="s">
        <v>5</v>
      </c>
      <c r="F148" s="209" t="s">
        <v>276</v>
      </c>
      <c r="H148" s="208" t="s">
        <v>5</v>
      </c>
      <c r="I148" s="10"/>
      <c r="L148" s="206"/>
      <c r="M148" s="210"/>
      <c r="N148" s="211"/>
      <c r="O148" s="211"/>
      <c r="P148" s="211"/>
      <c r="Q148" s="211"/>
      <c r="R148" s="211"/>
      <c r="S148" s="211"/>
      <c r="T148" s="212"/>
      <c r="AT148" s="208" t="s">
        <v>185</v>
      </c>
      <c r="AU148" s="208" t="s">
        <v>81</v>
      </c>
      <c r="AV148" s="207" t="s">
        <v>77</v>
      </c>
      <c r="AW148" s="207" t="s">
        <v>36</v>
      </c>
      <c r="AX148" s="207" t="s">
        <v>73</v>
      </c>
      <c r="AY148" s="208" t="s">
        <v>175</v>
      </c>
    </row>
    <row r="149" spans="2:65" s="214" customFormat="1">
      <c r="B149" s="213"/>
      <c r="D149" s="202" t="s">
        <v>185</v>
      </c>
      <c r="E149" s="215" t="s">
        <v>5</v>
      </c>
      <c r="F149" s="216" t="s">
        <v>930</v>
      </c>
      <c r="H149" s="217">
        <v>121.458</v>
      </c>
      <c r="I149" s="11"/>
      <c r="L149" s="213"/>
      <c r="M149" s="218"/>
      <c r="N149" s="219"/>
      <c r="O149" s="219"/>
      <c r="P149" s="219"/>
      <c r="Q149" s="219"/>
      <c r="R149" s="219"/>
      <c r="S149" s="219"/>
      <c r="T149" s="220"/>
      <c r="AT149" s="215" t="s">
        <v>185</v>
      </c>
      <c r="AU149" s="215" t="s">
        <v>81</v>
      </c>
      <c r="AV149" s="214" t="s">
        <v>81</v>
      </c>
      <c r="AW149" s="214" t="s">
        <v>36</v>
      </c>
      <c r="AX149" s="214" t="s">
        <v>73</v>
      </c>
      <c r="AY149" s="215" t="s">
        <v>175</v>
      </c>
    </row>
    <row r="150" spans="2:65" s="214" customFormat="1">
      <c r="B150" s="213"/>
      <c r="D150" s="202" t="s">
        <v>185</v>
      </c>
      <c r="E150" s="215" t="s">
        <v>5</v>
      </c>
      <c r="F150" s="216" t="s">
        <v>931</v>
      </c>
      <c r="H150" s="217">
        <v>-16.850000000000001</v>
      </c>
      <c r="I150" s="11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5" t="s">
        <v>185</v>
      </c>
      <c r="AU150" s="215" t="s">
        <v>81</v>
      </c>
      <c r="AV150" s="214" t="s">
        <v>81</v>
      </c>
      <c r="AW150" s="214" t="s">
        <v>36</v>
      </c>
      <c r="AX150" s="214" t="s">
        <v>73</v>
      </c>
      <c r="AY150" s="215" t="s">
        <v>175</v>
      </c>
    </row>
    <row r="151" spans="2:65" s="222" customFormat="1">
      <c r="B151" s="221"/>
      <c r="D151" s="202" t="s">
        <v>185</v>
      </c>
      <c r="E151" s="223" t="s">
        <v>5</v>
      </c>
      <c r="F151" s="224" t="s">
        <v>196</v>
      </c>
      <c r="H151" s="225">
        <v>104.608</v>
      </c>
      <c r="I151" s="12"/>
      <c r="L151" s="221"/>
      <c r="M151" s="226"/>
      <c r="N151" s="227"/>
      <c r="O151" s="227"/>
      <c r="P151" s="227"/>
      <c r="Q151" s="227"/>
      <c r="R151" s="227"/>
      <c r="S151" s="227"/>
      <c r="T151" s="228"/>
      <c r="AT151" s="223" t="s">
        <v>185</v>
      </c>
      <c r="AU151" s="223" t="s">
        <v>81</v>
      </c>
      <c r="AV151" s="222" t="s">
        <v>113</v>
      </c>
      <c r="AW151" s="222" t="s">
        <v>36</v>
      </c>
      <c r="AX151" s="222" t="s">
        <v>77</v>
      </c>
      <c r="AY151" s="223" t="s">
        <v>175</v>
      </c>
    </row>
    <row r="152" spans="2:65" s="109" customFormat="1" ht="25.5" customHeight="1">
      <c r="B152" s="110"/>
      <c r="C152" s="191" t="s">
        <v>11</v>
      </c>
      <c r="D152" s="191" t="s">
        <v>177</v>
      </c>
      <c r="E152" s="192" t="s">
        <v>280</v>
      </c>
      <c r="F152" s="193" t="s">
        <v>281</v>
      </c>
      <c r="G152" s="194" t="s">
        <v>222</v>
      </c>
      <c r="H152" s="195">
        <v>84.25</v>
      </c>
      <c r="I152" s="9"/>
      <c r="J152" s="196">
        <f>ROUND(I152*H152,2)</f>
        <v>0</v>
      </c>
      <c r="K152" s="193" t="s">
        <v>181</v>
      </c>
      <c r="L152" s="110"/>
      <c r="M152" s="197" t="s">
        <v>5</v>
      </c>
      <c r="N152" s="198" t="s">
        <v>44</v>
      </c>
      <c r="O152" s="111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AR152" s="99" t="s">
        <v>113</v>
      </c>
      <c r="AT152" s="99" t="s">
        <v>177</v>
      </c>
      <c r="AU152" s="99" t="s">
        <v>81</v>
      </c>
      <c r="AY152" s="99" t="s">
        <v>175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99" t="s">
        <v>77</v>
      </c>
      <c r="BK152" s="201">
        <f>ROUND(I152*H152,2)</f>
        <v>0</v>
      </c>
      <c r="BL152" s="99" t="s">
        <v>113</v>
      </c>
      <c r="BM152" s="99" t="s">
        <v>932</v>
      </c>
    </row>
    <row r="153" spans="2:65" s="207" customFormat="1">
      <c r="B153" s="206"/>
      <c r="D153" s="202" t="s">
        <v>185</v>
      </c>
      <c r="E153" s="208" t="s">
        <v>5</v>
      </c>
      <c r="F153" s="209" t="s">
        <v>604</v>
      </c>
      <c r="H153" s="208" t="s">
        <v>5</v>
      </c>
      <c r="I153" s="10"/>
      <c r="L153" s="206"/>
      <c r="M153" s="210"/>
      <c r="N153" s="211"/>
      <c r="O153" s="211"/>
      <c r="P153" s="211"/>
      <c r="Q153" s="211"/>
      <c r="R153" s="211"/>
      <c r="S153" s="211"/>
      <c r="T153" s="212"/>
      <c r="AT153" s="208" t="s">
        <v>185</v>
      </c>
      <c r="AU153" s="208" t="s">
        <v>81</v>
      </c>
      <c r="AV153" s="207" t="s">
        <v>77</v>
      </c>
      <c r="AW153" s="207" t="s">
        <v>36</v>
      </c>
      <c r="AX153" s="207" t="s">
        <v>73</v>
      </c>
      <c r="AY153" s="208" t="s">
        <v>175</v>
      </c>
    </row>
    <row r="154" spans="2:65" s="207" customFormat="1">
      <c r="B154" s="206"/>
      <c r="D154" s="202" t="s">
        <v>185</v>
      </c>
      <c r="E154" s="208" t="s">
        <v>5</v>
      </c>
      <c r="F154" s="209" t="s">
        <v>230</v>
      </c>
      <c r="H154" s="208" t="s">
        <v>5</v>
      </c>
      <c r="I154" s="10"/>
      <c r="L154" s="206"/>
      <c r="M154" s="210"/>
      <c r="N154" s="211"/>
      <c r="O154" s="211"/>
      <c r="P154" s="211"/>
      <c r="Q154" s="211"/>
      <c r="R154" s="211"/>
      <c r="S154" s="211"/>
      <c r="T154" s="212"/>
      <c r="AT154" s="208" t="s">
        <v>185</v>
      </c>
      <c r="AU154" s="208" t="s">
        <v>81</v>
      </c>
      <c r="AV154" s="207" t="s">
        <v>77</v>
      </c>
      <c r="AW154" s="207" t="s">
        <v>36</v>
      </c>
      <c r="AX154" s="207" t="s">
        <v>73</v>
      </c>
      <c r="AY154" s="208" t="s">
        <v>175</v>
      </c>
    </row>
    <row r="155" spans="2:65" s="214" customFormat="1">
      <c r="B155" s="213"/>
      <c r="D155" s="202" t="s">
        <v>185</v>
      </c>
      <c r="E155" s="215" t="s">
        <v>5</v>
      </c>
      <c r="F155" s="216" t="s">
        <v>933</v>
      </c>
      <c r="H155" s="217">
        <v>16.850000000000001</v>
      </c>
      <c r="I155" s="11"/>
      <c r="L155" s="213"/>
      <c r="M155" s="218"/>
      <c r="N155" s="219"/>
      <c r="O155" s="219"/>
      <c r="P155" s="219"/>
      <c r="Q155" s="219"/>
      <c r="R155" s="219"/>
      <c r="S155" s="219"/>
      <c r="T155" s="220"/>
      <c r="AT155" s="215" t="s">
        <v>185</v>
      </c>
      <c r="AU155" s="215" t="s">
        <v>81</v>
      </c>
      <c r="AV155" s="214" t="s">
        <v>81</v>
      </c>
      <c r="AW155" s="214" t="s">
        <v>36</v>
      </c>
      <c r="AX155" s="214" t="s">
        <v>73</v>
      </c>
      <c r="AY155" s="215" t="s">
        <v>175</v>
      </c>
    </row>
    <row r="156" spans="2:65" s="214" customFormat="1">
      <c r="B156" s="213"/>
      <c r="D156" s="202" t="s">
        <v>185</v>
      </c>
      <c r="E156" s="215" t="s">
        <v>5</v>
      </c>
      <c r="F156" s="216" t="s">
        <v>934</v>
      </c>
      <c r="H156" s="217">
        <v>67.400000000000006</v>
      </c>
      <c r="I156" s="11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5" t="s">
        <v>185</v>
      </c>
      <c r="AU156" s="215" t="s">
        <v>81</v>
      </c>
      <c r="AV156" s="214" t="s">
        <v>81</v>
      </c>
      <c r="AW156" s="214" t="s">
        <v>36</v>
      </c>
      <c r="AX156" s="214" t="s">
        <v>73</v>
      </c>
      <c r="AY156" s="215" t="s">
        <v>175</v>
      </c>
    </row>
    <row r="157" spans="2:65" s="222" customFormat="1">
      <c r="B157" s="221"/>
      <c r="D157" s="202" t="s">
        <v>185</v>
      </c>
      <c r="E157" s="223" t="s">
        <v>5</v>
      </c>
      <c r="F157" s="224" t="s">
        <v>196</v>
      </c>
      <c r="H157" s="225">
        <v>84.25</v>
      </c>
      <c r="I157" s="12"/>
      <c r="L157" s="221"/>
      <c r="M157" s="226"/>
      <c r="N157" s="227"/>
      <c r="O157" s="227"/>
      <c r="P157" s="227"/>
      <c r="Q157" s="227"/>
      <c r="R157" s="227"/>
      <c r="S157" s="227"/>
      <c r="T157" s="228"/>
      <c r="AT157" s="223" t="s">
        <v>185</v>
      </c>
      <c r="AU157" s="223" t="s">
        <v>81</v>
      </c>
      <c r="AV157" s="222" t="s">
        <v>113</v>
      </c>
      <c r="AW157" s="222" t="s">
        <v>36</v>
      </c>
      <c r="AX157" s="222" t="s">
        <v>77</v>
      </c>
      <c r="AY157" s="223" t="s">
        <v>175</v>
      </c>
    </row>
    <row r="158" spans="2:65" s="109" customFormat="1" ht="25.5" customHeight="1">
      <c r="B158" s="110"/>
      <c r="C158" s="229" t="s">
        <v>279</v>
      </c>
      <c r="D158" s="229" t="s">
        <v>287</v>
      </c>
      <c r="E158" s="230" t="s">
        <v>288</v>
      </c>
      <c r="F158" s="231" t="s">
        <v>289</v>
      </c>
      <c r="G158" s="232" t="s">
        <v>290</v>
      </c>
      <c r="H158" s="233">
        <v>134.80000000000001</v>
      </c>
      <c r="I158" s="13"/>
      <c r="J158" s="234">
        <f>ROUND(I158*H158,2)</f>
        <v>0</v>
      </c>
      <c r="K158" s="231" t="s">
        <v>5</v>
      </c>
      <c r="L158" s="235"/>
      <c r="M158" s="236" t="s">
        <v>5</v>
      </c>
      <c r="N158" s="237" t="s">
        <v>44</v>
      </c>
      <c r="O158" s="11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99" t="s">
        <v>225</v>
      </c>
      <c r="AT158" s="99" t="s">
        <v>287</v>
      </c>
      <c r="AU158" s="99" t="s">
        <v>81</v>
      </c>
      <c r="AY158" s="99" t="s">
        <v>175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99" t="s">
        <v>77</v>
      </c>
      <c r="BK158" s="201">
        <f>ROUND(I158*H158,2)</f>
        <v>0</v>
      </c>
      <c r="BL158" s="99" t="s">
        <v>113</v>
      </c>
      <c r="BM158" s="99" t="s">
        <v>935</v>
      </c>
    </row>
    <row r="159" spans="2:65" s="109" customFormat="1" ht="27">
      <c r="B159" s="110"/>
      <c r="D159" s="202" t="s">
        <v>183</v>
      </c>
      <c r="F159" s="203" t="s">
        <v>292</v>
      </c>
      <c r="I159" s="7"/>
      <c r="L159" s="110"/>
      <c r="M159" s="204"/>
      <c r="N159" s="111"/>
      <c r="O159" s="111"/>
      <c r="P159" s="111"/>
      <c r="Q159" s="111"/>
      <c r="R159" s="111"/>
      <c r="S159" s="111"/>
      <c r="T159" s="205"/>
      <c r="AT159" s="99" t="s">
        <v>183</v>
      </c>
      <c r="AU159" s="99" t="s">
        <v>81</v>
      </c>
    </row>
    <row r="160" spans="2:65" s="214" customFormat="1">
      <c r="B160" s="213"/>
      <c r="D160" s="202" t="s">
        <v>185</v>
      </c>
      <c r="E160" s="215" t="s">
        <v>5</v>
      </c>
      <c r="F160" s="216" t="s">
        <v>936</v>
      </c>
      <c r="H160" s="217">
        <v>134.80000000000001</v>
      </c>
      <c r="I160" s="11"/>
      <c r="L160" s="213"/>
      <c r="M160" s="218"/>
      <c r="N160" s="219"/>
      <c r="O160" s="219"/>
      <c r="P160" s="219"/>
      <c r="Q160" s="219"/>
      <c r="R160" s="219"/>
      <c r="S160" s="219"/>
      <c r="T160" s="220"/>
      <c r="AT160" s="215" t="s">
        <v>185</v>
      </c>
      <c r="AU160" s="215" t="s">
        <v>81</v>
      </c>
      <c r="AV160" s="214" t="s">
        <v>81</v>
      </c>
      <c r="AW160" s="214" t="s">
        <v>36</v>
      </c>
      <c r="AX160" s="214" t="s">
        <v>77</v>
      </c>
      <c r="AY160" s="215" t="s">
        <v>175</v>
      </c>
    </row>
    <row r="161" spans="2:65" s="109" customFormat="1" ht="38.25" customHeight="1">
      <c r="B161" s="110"/>
      <c r="C161" s="191" t="s">
        <v>286</v>
      </c>
      <c r="D161" s="191" t="s">
        <v>177</v>
      </c>
      <c r="E161" s="192" t="s">
        <v>295</v>
      </c>
      <c r="F161" s="193" t="s">
        <v>296</v>
      </c>
      <c r="G161" s="194" t="s">
        <v>222</v>
      </c>
      <c r="H161" s="195">
        <v>16.850000000000001</v>
      </c>
      <c r="I161" s="9"/>
      <c r="J161" s="196">
        <f>ROUND(I161*H161,2)</f>
        <v>0</v>
      </c>
      <c r="K161" s="193" t="s">
        <v>5</v>
      </c>
      <c r="L161" s="110"/>
      <c r="M161" s="197" t="s">
        <v>5</v>
      </c>
      <c r="N161" s="198" t="s">
        <v>44</v>
      </c>
      <c r="O161" s="11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99" t="s">
        <v>113</v>
      </c>
      <c r="AT161" s="99" t="s">
        <v>177</v>
      </c>
      <c r="AU161" s="99" t="s">
        <v>81</v>
      </c>
      <c r="AY161" s="99" t="s">
        <v>175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99" t="s">
        <v>77</v>
      </c>
      <c r="BK161" s="201">
        <f>ROUND(I161*H161,2)</f>
        <v>0</v>
      </c>
      <c r="BL161" s="99" t="s">
        <v>113</v>
      </c>
      <c r="BM161" s="99" t="s">
        <v>937</v>
      </c>
    </row>
    <row r="162" spans="2:65" s="109" customFormat="1" ht="38.25" customHeight="1">
      <c r="B162" s="110"/>
      <c r="C162" s="191" t="s">
        <v>294</v>
      </c>
      <c r="D162" s="191" t="s">
        <v>177</v>
      </c>
      <c r="E162" s="192" t="s">
        <v>299</v>
      </c>
      <c r="F162" s="193" t="s">
        <v>300</v>
      </c>
      <c r="G162" s="194" t="s">
        <v>222</v>
      </c>
      <c r="H162" s="195">
        <v>16.940000000000001</v>
      </c>
      <c r="I162" s="9"/>
      <c r="J162" s="196">
        <f>ROUND(I162*H162,2)</f>
        <v>0</v>
      </c>
      <c r="K162" s="193" t="s">
        <v>181</v>
      </c>
      <c r="L162" s="110"/>
      <c r="M162" s="197" t="s">
        <v>5</v>
      </c>
      <c r="N162" s="198" t="s">
        <v>44</v>
      </c>
      <c r="O162" s="11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99" t="s">
        <v>113</v>
      </c>
      <c r="AT162" s="99" t="s">
        <v>177</v>
      </c>
      <c r="AU162" s="99" t="s">
        <v>81</v>
      </c>
      <c r="AY162" s="99" t="s">
        <v>175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99" t="s">
        <v>77</v>
      </c>
      <c r="BK162" s="201">
        <f>ROUND(I162*H162,2)</f>
        <v>0</v>
      </c>
      <c r="BL162" s="99" t="s">
        <v>113</v>
      </c>
      <c r="BM162" s="99" t="s">
        <v>938</v>
      </c>
    </row>
    <row r="163" spans="2:65" s="207" customFormat="1">
      <c r="B163" s="206"/>
      <c r="D163" s="202" t="s">
        <v>185</v>
      </c>
      <c r="E163" s="208" t="s">
        <v>5</v>
      </c>
      <c r="F163" s="209" t="s">
        <v>604</v>
      </c>
      <c r="H163" s="208" t="s">
        <v>5</v>
      </c>
      <c r="I163" s="10"/>
      <c r="L163" s="206"/>
      <c r="M163" s="210"/>
      <c r="N163" s="211"/>
      <c r="O163" s="211"/>
      <c r="P163" s="211"/>
      <c r="Q163" s="211"/>
      <c r="R163" s="211"/>
      <c r="S163" s="211"/>
      <c r="T163" s="212"/>
      <c r="AT163" s="208" t="s">
        <v>185</v>
      </c>
      <c r="AU163" s="208" t="s">
        <v>81</v>
      </c>
      <c r="AV163" s="207" t="s">
        <v>77</v>
      </c>
      <c r="AW163" s="207" t="s">
        <v>36</v>
      </c>
      <c r="AX163" s="207" t="s">
        <v>73</v>
      </c>
      <c r="AY163" s="208" t="s">
        <v>175</v>
      </c>
    </row>
    <row r="164" spans="2:65" s="207" customFormat="1">
      <c r="B164" s="206"/>
      <c r="D164" s="202" t="s">
        <v>185</v>
      </c>
      <c r="E164" s="208" t="s">
        <v>5</v>
      </c>
      <c r="F164" s="209" t="s">
        <v>230</v>
      </c>
      <c r="H164" s="208" t="s">
        <v>5</v>
      </c>
      <c r="I164" s="10"/>
      <c r="L164" s="206"/>
      <c r="M164" s="210"/>
      <c r="N164" s="211"/>
      <c r="O164" s="211"/>
      <c r="P164" s="211"/>
      <c r="Q164" s="211"/>
      <c r="R164" s="211"/>
      <c r="S164" s="211"/>
      <c r="T164" s="212"/>
      <c r="AT164" s="208" t="s">
        <v>185</v>
      </c>
      <c r="AU164" s="208" t="s">
        <v>81</v>
      </c>
      <c r="AV164" s="207" t="s">
        <v>77</v>
      </c>
      <c r="AW164" s="207" t="s">
        <v>36</v>
      </c>
      <c r="AX164" s="207" t="s">
        <v>73</v>
      </c>
      <c r="AY164" s="208" t="s">
        <v>175</v>
      </c>
    </row>
    <row r="165" spans="2:65" s="214" customFormat="1">
      <c r="B165" s="213"/>
      <c r="D165" s="202" t="s">
        <v>185</v>
      </c>
      <c r="E165" s="215" t="s">
        <v>5</v>
      </c>
      <c r="F165" s="216" t="s">
        <v>939</v>
      </c>
      <c r="H165" s="217">
        <v>16.940000000000001</v>
      </c>
      <c r="I165" s="11"/>
      <c r="L165" s="213"/>
      <c r="M165" s="218"/>
      <c r="N165" s="219"/>
      <c r="O165" s="219"/>
      <c r="P165" s="219"/>
      <c r="Q165" s="219"/>
      <c r="R165" s="219"/>
      <c r="S165" s="219"/>
      <c r="T165" s="220"/>
      <c r="AT165" s="215" t="s">
        <v>185</v>
      </c>
      <c r="AU165" s="215" t="s">
        <v>81</v>
      </c>
      <c r="AV165" s="214" t="s">
        <v>81</v>
      </c>
      <c r="AW165" s="214" t="s">
        <v>36</v>
      </c>
      <c r="AX165" s="214" t="s">
        <v>77</v>
      </c>
      <c r="AY165" s="215" t="s">
        <v>175</v>
      </c>
    </row>
    <row r="166" spans="2:65" s="109" customFormat="1" ht="16.5" customHeight="1">
      <c r="B166" s="110"/>
      <c r="C166" s="229" t="s">
        <v>298</v>
      </c>
      <c r="D166" s="229" t="s">
        <v>287</v>
      </c>
      <c r="E166" s="230" t="s">
        <v>306</v>
      </c>
      <c r="F166" s="231" t="s">
        <v>307</v>
      </c>
      <c r="G166" s="232" t="s">
        <v>290</v>
      </c>
      <c r="H166" s="233">
        <v>33.880000000000003</v>
      </c>
      <c r="I166" s="13"/>
      <c r="J166" s="234">
        <f>ROUND(I166*H166,2)</f>
        <v>0</v>
      </c>
      <c r="K166" s="231" t="s">
        <v>200</v>
      </c>
      <c r="L166" s="235"/>
      <c r="M166" s="236" t="s">
        <v>5</v>
      </c>
      <c r="N166" s="237" t="s">
        <v>44</v>
      </c>
      <c r="O166" s="11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99" t="s">
        <v>225</v>
      </c>
      <c r="AT166" s="99" t="s">
        <v>287</v>
      </c>
      <c r="AU166" s="99" t="s">
        <v>81</v>
      </c>
      <c r="AY166" s="99" t="s">
        <v>175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99" t="s">
        <v>77</v>
      </c>
      <c r="BK166" s="201">
        <f>ROUND(I166*H166,2)</f>
        <v>0</v>
      </c>
      <c r="BL166" s="99" t="s">
        <v>113</v>
      </c>
      <c r="BM166" s="99" t="s">
        <v>940</v>
      </c>
    </row>
    <row r="167" spans="2:65" s="109" customFormat="1" ht="27">
      <c r="B167" s="110"/>
      <c r="D167" s="202" t="s">
        <v>183</v>
      </c>
      <c r="F167" s="203" t="s">
        <v>292</v>
      </c>
      <c r="I167" s="7"/>
      <c r="L167" s="110"/>
      <c r="M167" s="204"/>
      <c r="N167" s="111"/>
      <c r="O167" s="111"/>
      <c r="P167" s="111"/>
      <c r="Q167" s="111"/>
      <c r="R167" s="111"/>
      <c r="S167" s="111"/>
      <c r="T167" s="205"/>
      <c r="AT167" s="99" t="s">
        <v>183</v>
      </c>
      <c r="AU167" s="99" t="s">
        <v>81</v>
      </c>
    </row>
    <row r="168" spans="2:65" s="214" customFormat="1">
      <c r="B168" s="213"/>
      <c r="D168" s="202" t="s">
        <v>185</v>
      </c>
      <c r="F168" s="216" t="s">
        <v>941</v>
      </c>
      <c r="H168" s="217">
        <v>33.880000000000003</v>
      </c>
      <c r="I168" s="11"/>
      <c r="L168" s="213"/>
      <c r="M168" s="218"/>
      <c r="N168" s="219"/>
      <c r="O168" s="219"/>
      <c r="P168" s="219"/>
      <c r="Q168" s="219"/>
      <c r="R168" s="219"/>
      <c r="S168" s="219"/>
      <c r="T168" s="220"/>
      <c r="AT168" s="215" t="s">
        <v>185</v>
      </c>
      <c r="AU168" s="215" t="s">
        <v>81</v>
      </c>
      <c r="AV168" s="214" t="s">
        <v>81</v>
      </c>
      <c r="AW168" s="214" t="s">
        <v>6</v>
      </c>
      <c r="AX168" s="214" t="s">
        <v>77</v>
      </c>
      <c r="AY168" s="215" t="s">
        <v>175</v>
      </c>
    </row>
    <row r="169" spans="2:65" s="179" customFormat="1" ht="29.85" customHeight="1">
      <c r="B169" s="178"/>
      <c r="D169" s="180" t="s">
        <v>72</v>
      </c>
      <c r="E169" s="189" t="s">
        <v>81</v>
      </c>
      <c r="F169" s="189" t="s">
        <v>310</v>
      </c>
      <c r="I169" s="8"/>
      <c r="J169" s="190">
        <f>BK169</f>
        <v>0</v>
      </c>
      <c r="L169" s="178"/>
      <c r="M169" s="183"/>
      <c r="N169" s="184"/>
      <c r="O169" s="184"/>
      <c r="P169" s="185">
        <f>SUM(P170:P174)</f>
        <v>0</v>
      </c>
      <c r="Q169" s="184"/>
      <c r="R169" s="185">
        <f>SUM(R170:R174)</f>
        <v>4.6610499999999999E-2</v>
      </c>
      <c r="S169" s="184"/>
      <c r="T169" s="186">
        <f>SUM(T170:T174)</f>
        <v>0</v>
      </c>
      <c r="AR169" s="180" t="s">
        <v>77</v>
      </c>
      <c r="AT169" s="187" t="s">
        <v>72</v>
      </c>
      <c r="AU169" s="187" t="s">
        <v>77</v>
      </c>
      <c r="AY169" s="180" t="s">
        <v>175</v>
      </c>
      <c r="BK169" s="188">
        <f>SUM(BK170:BK174)</f>
        <v>0</v>
      </c>
    </row>
    <row r="170" spans="2:65" s="109" customFormat="1" ht="25.5" customHeight="1">
      <c r="B170" s="110"/>
      <c r="C170" s="191" t="s">
        <v>305</v>
      </c>
      <c r="D170" s="191" t="s">
        <v>177</v>
      </c>
      <c r="E170" s="192" t="s">
        <v>311</v>
      </c>
      <c r="F170" s="193" t="s">
        <v>312</v>
      </c>
      <c r="G170" s="194" t="s">
        <v>222</v>
      </c>
      <c r="H170" s="195">
        <v>9.2579999999999991</v>
      </c>
      <c r="I170" s="9"/>
      <c r="J170" s="196">
        <f>ROUND(I170*H170,2)</f>
        <v>0</v>
      </c>
      <c r="K170" s="193" t="s">
        <v>181</v>
      </c>
      <c r="L170" s="110"/>
      <c r="M170" s="197" t="s">
        <v>5</v>
      </c>
      <c r="N170" s="198" t="s">
        <v>44</v>
      </c>
      <c r="O170" s="11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AR170" s="99" t="s">
        <v>113</v>
      </c>
      <c r="AT170" s="99" t="s">
        <v>177</v>
      </c>
      <c r="AU170" s="99" t="s">
        <v>81</v>
      </c>
      <c r="AY170" s="99" t="s">
        <v>175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99" t="s">
        <v>77</v>
      </c>
      <c r="BK170" s="201">
        <f>ROUND(I170*H170,2)</f>
        <v>0</v>
      </c>
      <c r="BL170" s="99" t="s">
        <v>113</v>
      </c>
      <c r="BM170" s="99" t="s">
        <v>942</v>
      </c>
    </row>
    <row r="171" spans="2:65" s="207" customFormat="1">
      <c r="B171" s="206"/>
      <c r="D171" s="202" t="s">
        <v>185</v>
      </c>
      <c r="E171" s="208" t="s">
        <v>5</v>
      </c>
      <c r="F171" s="209" t="s">
        <v>604</v>
      </c>
      <c r="H171" s="208" t="s">
        <v>5</v>
      </c>
      <c r="I171" s="10"/>
      <c r="L171" s="206"/>
      <c r="M171" s="210"/>
      <c r="N171" s="211"/>
      <c r="O171" s="211"/>
      <c r="P171" s="211"/>
      <c r="Q171" s="211"/>
      <c r="R171" s="211"/>
      <c r="S171" s="211"/>
      <c r="T171" s="212"/>
      <c r="AT171" s="208" t="s">
        <v>185</v>
      </c>
      <c r="AU171" s="208" t="s">
        <v>81</v>
      </c>
      <c r="AV171" s="207" t="s">
        <v>77</v>
      </c>
      <c r="AW171" s="207" t="s">
        <v>36</v>
      </c>
      <c r="AX171" s="207" t="s">
        <v>73</v>
      </c>
      <c r="AY171" s="208" t="s">
        <v>175</v>
      </c>
    </row>
    <row r="172" spans="2:65" s="214" customFormat="1">
      <c r="B172" s="213"/>
      <c r="D172" s="202" t="s">
        <v>185</v>
      </c>
      <c r="E172" s="215" t="s">
        <v>5</v>
      </c>
      <c r="F172" s="216" t="s">
        <v>917</v>
      </c>
      <c r="H172" s="217">
        <v>9.2579999999999991</v>
      </c>
      <c r="I172" s="11"/>
      <c r="L172" s="213"/>
      <c r="M172" s="218"/>
      <c r="N172" s="219"/>
      <c r="O172" s="219"/>
      <c r="P172" s="219"/>
      <c r="Q172" s="219"/>
      <c r="R172" s="219"/>
      <c r="S172" s="219"/>
      <c r="T172" s="220"/>
      <c r="AT172" s="215" t="s">
        <v>185</v>
      </c>
      <c r="AU172" s="215" t="s">
        <v>81</v>
      </c>
      <c r="AV172" s="214" t="s">
        <v>81</v>
      </c>
      <c r="AW172" s="214" t="s">
        <v>36</v>
      </c>
      <c r="AX172" s="214" t="s">
        <v>77</v>
      </c>
      <c r="AY172" s="215" t="s">
        <v>175</v>
      </c>
    </row>
    <row r="173" spans="2:65" s="109" customFormat="1" ht="16.5" customHeight="1">
      <c r="B173" s="110"/>
      <c r="C173" s="191" t="s">
        <v>10</v>
      </c>
      <c r="D173" s="191" t="s">
        <v>177</v>
      </c>
      <c r="E173" s="192" t="s">
        <v>315</v>
      </c>
      <c r="F173" s="193" t="s">
        <v>316</v>
      </c>
      <c r="G173" s="194" t="s">
        <v>199</v>
      </c>
      <c r="H173" s="195">
        <v>63.85</v>
      </c>
      <c r="I173" s="9"/>
      <c r="J173" s="196">
        <f>ROUND(I173*H173,2)</f>
        <v>0</v>
      </c>
      <c r="K173" s="193" t="s">
        <v>181</v>
      </c>
      <c r="L173" s="110"/>
      <c r="M173" s="197" t="s">
        <v>5</v>
      </c>
      <c r="N173" s="198" t="s">
        <v>44</v>
      </c>
      <c r="O173" s="111"/>
      <c r="P173" s="199">
        <f>O173*H173</f>
        <v>0</v>
      </c>
      <c r="Q173" s="199">
        <v>7.2999999999999996E-4</v>
      </c>
      <c r="R173" s="199">
        <f>Q173*H173</f>
        <v>4.6610499999999999E-2</v>
      </c>
      <c r="S173" s="199">
        <v>0</v>
      </c>
      <c r="T173" s="200">
        <f>S173*H173</f>
        <v>0</v>
      </c>
      <c r="AR173" s="99" t="s">
        <v>113</v>
      </c>
      <c r="AT173" s="99" t="s">
        <v>177</v>
      </c>
      <c r="AU173" s="99" t="s">
        <v>81</v>
      </c>
      <c r="AY173" s="99" t="s">
        <v>175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99" t="s">
        <v>77</v>
      </c>
      <c r="BK173" s="201">
        <f>ROUND(I173*H173,2)</f>
        <v>0</v>
      </c>
      <c r="BL173" s="99" t="s">
        <v>113</v>
      </c>
      <c r="BM173" s="99" t="s">
        <v>943</v>
      </c>
    </row>
    <row r="174" spans="2:65" s="214" customFormat="1">
      <c r="B174" s="213"/>
      <c r="D174" s="202" t="s">
        <v>185</v>
      </c>
      <c r="E174" s="215" t="s">
        <v>5</v>
      </c>
      <c r="F174" s="216" t="s">
        <v>944</v>
      </c>
      <c r="H174" s="217">
        <v>63.85</v>
      </c>
      <c r="I174" s="11"/>
      <c r="L174" s="213"/>
      <c r="M174" s="218"/>
      <c r="N174" s="219"/>
      <c r="O174" s="219"/>
      <c r="P174" s="219"/>
      <c r="Q174" s="219"/>
      <c r="R174" s="219"/>
      <c r="S174" s="219"/>
      <c r="T174" s="220"/>
      <c r="AT174" s="215" t="s">
        <v>185</v>
      </c>
      <c r="AU174" s="215" t="s">
        <v>81</v>
      </c>
      <c r="AV174" s="214" t="s">
        <v>81</v>
      </c>
      <c r="AW174" s="214" t="s">
        <v>36</v>
      </c>
      <c r="AX174" s="214" t="s">
        <v>77</v>
      </c>
      <c r="AY174" s="215" t="s">
        <v>175</v>
      </c>
    </row>
    <row r="175" spans="2:65" s="179" customFormat="1" ht="29.85" customHeight="1">
      <c r="B175" s="178"/>
      <c r="D175" s="180" t="s">
        <v>72</v>
      </c>
      <c r="E175" s="189" t="s">
        <v>113</v>
      </c>
      <c r="F175" s="189" t="s">
        <v>332</v>
      </c>
      <c r="I175" s="8"/>
      <c r="J175" s="190">
        <f>BK175</f>
        <v>0</v>
      </c>
      <c r="L175" s="178"/>
      <c r="M175" s="183"/>
      <c r="N175" s="184"/>
      <c r="O175" s="184"/>
      <c r="P175" s="185">
        <f>SUM(P176:P182)</f>
        <v>0</v>
      </c>
      <c r="Q175" s="184"/>
      <c r="R175" s="185">
        <f>SUM(R176:R182)</f>
        <v>3.8249999999999999E-2</v>
      </c>
      <c r="S175" s="184"/>
      <c r="T175" s="186">
        <f>SUM(T176:T182)</f>
        <v>0</v>
      </c>
      <c r="AR175" s="180" t="s">
        <v>77</v>
      </c>
      <c r="AT175" s="187" t="s">
        <v>72</v>
      </c>
      <c r="AU175" s="187" t="s">
        <v>77</v>
      </c>
      <c r="AY175" s="180" t="s">
        <v>175</v>
      </c>
      <c r="BK175" s="188">
        <f>SUM(BK176:BK182)</f>
        <v>0</v>
      </c>
    </row>
    <row r="176" spans="2:65" s="109" customFormat="1" ht="25.5" customHeight="1">
      <c r="B176" s="110"/>
      <c r="C176" s="191" t="s">
        <v>314</v>
      </c>
      <c r="D176" s="191" t="s">
        <v>177</v>
      </c>
      <c r="E176" s="192" t="s">
        <v>334</v>
      </c>
      <c r="F176" s="193" t="s">
        <v>2636</v>
      </c>
      <c r="G176" s="194" t="s">
        <v>222</v>
      </c>
      <c r="H176" s="195">
        <v>10.54</v>
      </c>
      <c r="I176" s="9"/>
      <c r="J176" s="196">
        <f>ROUND(I176*H176,2)</f>
        <v>0</v>
      </c>
      <c r="K176" s="193" t="s">
        <v>200</v>
      </c>
      <c r="L176" s="110"/>
      <c r="M176" s="197" t="s">
        <v>5</v>
      </c>
      <c r="N176" s="198" t="s">
        <v>44</v>
      </c>
      <c r="O176" s="11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99" t="s">
        <v>113</v>
      </c>
      <c r="AT176" s="99" t="s">
        <v>177</v>
      </c>
      <c r="AU176" s="99" t="s">
        <v>81</v>
      </c>
      <c r="AY176" s="99" t="s">
        <v>175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99" t="s">
        <v>77</v>
      </c>
      <c r="BK176" s="201">
        <f>ROUND(I176*H176,2)</f>
        <v>0</v>
      </c>
      <c r="BL176" s="99" t="s">
        <v>113</v>
      </c>
      <c r="BM176" s="99" t="s">
        <v>945</v>
      </c>
    </row>
    <row r="177" spans="2:65" s="207" customFormat="1">
      <c r="B177" s="206"/>
      <c r="D177" s="202" t="s">
        <v>185</v>
      </c>
      <c r="E177" s="208" t="s">
        <v>5</v>
      </c>
      <c r="F177" s="209" t="s">
        <v>604</v>
      </c>
      <c r="H177" s="208" t="s">
        <v>5</v>
      </c>
      <c r="I177" s="10"/>
      <c r="L177" s="206"/>
      <c r="M177" s="210"/>
      <c r="N177" s="211"/>
      <c r="O177" s="211"/>
      <c r="P177" s="211"/>
      <c r="Q177" s="211"/>
      <c r="R177" s="211"/>
      <c r="S177" s="211"/>
      <c r="T177" s="212"/>
      <c r="AT177" s="208" t="s">
        <v>185</v>
      </c>
      <c r="AU177" s="208" t="s">
        <v>81</v>
      </c>
      <c r="AV177" s="207" t="s">
        <v>77</v>
      </c>
      <c r="AW177" s="207" t="s">
        <v>36</v>
      </c>
      <c r="AX177" s="207" t="s">
        <v>73</v>
      </c>
      <c r="AY177" s="208" t="s">
        <v>175</v>
      </c>
    </row>
    <row r="178" spans="2:65" s="207" customFormat="1">
      <c r="B178" s="206"/>
      <c r="D178" s="202" t="s">
        <v>185</v>
      </c>
      <c r="E178" s="208" t="s">
        <v>5</v>
      </c>
      <c r="F178" s="209" t="s">
        <v>230</v>
      </c>
      <c r="H178" s="208" t="s">
        <v>5</v>
      </c>
      <c r="I178" s="10"/>
      <c r="L178" s="206"/>
      <c r="M178" s="210"/>
      <c r="N178" s="211"/>
      <c r="O178" s="211"/>
      <c r="P178" s="211"/>
      <c r="Q178" s="211"/>
      <c r="R178" s="211"/>
      <c r="S178" s="211"/>
      <c r="T178" s="212"/>
      <c r="AT178" s="208" t="s">
        <v>185</v>
      </c>
      <c r="AU178" s="208" t="s">
        <v>81</v>
      </c>
      <c r="AV178" s="207" t="s">
        <v>77</v>
      </c>
      <c r="AW178" s="207" t="s">
        <v>36</v>
      </c>
      <c r="AX178" s="207" t="s">
        <v>73</v>
      </c>
      <c r="AY178" s="208" t="s">
        <v>175</v>
      </c>
    </row>
    <row r="179" spans="2:65" s="214" customFormat="1">
      <c r="B179" s="213"/>
      <c r="D179" s="202" t="s">
        <v>185</v>
      </c>
      <c r="E179" s="215" t="s">
        <v>5</v>
      </c>
      <c r="F179" s="216" t="s">
        <v>946</v>
      </c>
      <c r="H179" s="217">
        <v>10.54</v>
      </c>
      <c r="I179" s="11"/>
      <c r="L179" s="213"/>
      <c r="M179" s="218"/>
      <c r="N179" s="219"/>
      <c r="O179" s="219"/>
      <c r="P179" s="219"/>
      <c r="Q179" s="219"/>
      <c r="R179" s="219"/>
      <c r="S179" s="219"/>
      <c r="T179" s="220"/>
      <c r="AT179" s="215" t="s">
        <v>185</v>
      </c>
      <c r="AU179" s="215" t="s">
        <v>81</v>
      </c>
      <c r="AV179" s="214" t="s">
        <v>81</v>
      </c>
      <c r="AW179" s="214" t="s">
        <v>36</v>
      </c>
      <c r="AX179" s="214" t="s">
        <v>77</v>
      </c>
      <c r="AY179" s="215" t="s">
        <v>175</v>
      </c>
    </row>
    <row r="180" spans="2:65" s="109" customFormat="1" ht="25.5" customHeight="1">
      <c r="B180" s="110"/>
      <c r="C180" s="191" t="s">
        <v>320</v>
      </c>
      <c r="D180" s="191" t="s">
        <v>177</v>
      </c>
      <c r="E180" s="192" t="s">
        <v>947</v>
      </c>
      <c r="F180" s="193" t="s">
        <v>948</v>
      </c>
      <c r="G180" s="194" t="s">
        <v>341</v>
      </c>
      <c r="H180" s="195">
        <v>5</v>
      </c>
      <c r="I180" s="9"/>
      <c r="J180" s="196">
        <f>ROUND(I180*H180,2)</f>
        <v>0</v>
      </c>
      <c r="K180" s="193" t="s">
        <v>200</v>
      </c>
      <c r="L180" s="110"/>
      <c r="M180" s="197" t="s">
        <v>5</v>
      </c>
      <c r="N180" s="198" t="s">
        <v>44</v>
      </c>
      <c r="O180" s="111"/>
      <c r="P180" s="199">
        <f>O180*H180</f>
        <v>0</v>
      </c>
      <c r="Q180" s="199">
        <v>1.65E-3</v>
      </c>
      <c r="R180" s="199">
        <f>Q180*H180</f>
        <v>8.2500000000000004E-3</v>
      </c>
      <c r="S180" s="199">
        <v>0</v>
      </c>
      <c r="T180" s="200">
        <f>S180*H180</f>
        <v>0</v>
      </c>
      <c r="AR180" s="99" t="s">
        <v>113</v>
      </c>
      <c r="AT180" s="99" t="s">
        <v>177</v>
      </c>
      <c r="AU180" s="99" t="s">
        <v>81</v>
      </c>
      <c r="AY180" s="99" t="s">
        <v>175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99" t="s">
        <v>77</v>
      </c>
      <c r="BK180" s="201">
        <f>ROUND(I180*H180,2)</f>
        <v>0</v>
      </c>
      <c r="BL180" s="99" t="s">
        <v>113</v>
      </c>
      <c r="BM180" s="99" t="s">
        <v>949</v>
      </c>
    </row>
    <row r="181" spans="2:65" s="214" customFormat="1">
      <c r="B181" s="213"/>
      <c r="D181" s="202" t="s">
        <v>185</v>
      </c>
      <c r="E181" s="215" t="s">
        <v>5</v>
      </c>
      <c r="F181" s="216" t="s">
        <v>125</v>
      </c>
      <c r="H181" s="217">
        <v>5</v>
      </c>
      <c r="I181" s="11"/>
      <c r="L181" s="213"/>
      <c r="M181" s="218"/>
      <c r="N181" s="219"/>
      <c r="O181" s="219"/>
      <c r="P181" s="219"/>
      <c r="Q181" s="219"/>
      <c r="R181" s="219"/>
      <c r="S181" s="219"/>
      <c r="T181" s="220"/>
      <c r="AT181" s="215" t="s">
        <v>185</v>
      </c>
      <c r="AU181" s="215" t="s">
        <v>81</v>
      </c>
      <c r="AV181" s="214" t="s">
        <v>81</v>
      </c>
      <c r="AW181" s="214" t="s">
        <v>36</v>
      </c>
      <c r="AX181" s="214" t="s">
        <v>77</v>
      </c>
      <c r="AY181" s="215" t="s">
        <v>175</v>
      </c>
    </row>
    <row r="182" spans="2:65" s="109" customFormat="1" ht="16.5" customHeight="1">
      <c r="B182" s="110"/>
      <c r="C182" s="229" t="s">
        <v>328</v>
      </c>
      <c r="D182" s="229" t="s">
        <v>287</v>
      </c>
      <c r="E182" s="230" t="s">
        <v>950</v>
      </c>
      <c r="F182" s="231" t="s">
        <v>951</v>
      </c>
      <c r="G182" s="232" t="s">
        <v>341</v>
      </c>
      <c r="H182" s="233">
        <v>5</v>
      </c>
      <c r="I182" s="13"/>
      <c r="J182" s="234">
        <f>ROUND(I182*H182,2)</f>
        <v>0</v>
      </c>
      <c r="K182" s="231" t="s">
        <v>5</v>
      </c>
      <c r="L182" s="235"/>
      <c r="M182" s="236" t="s">
        <v>5</v>
      </c>
      <c r="N182" s="237" t="s">
        <v>44</v>
      </c>
      <c r="O182" s="111"/>
      <c r="P182" s="199">
        <f>O182*H182</f>
        <v>0</v>
      </c>
      <c r="Q182" s="199">
        <v>6.0000000000000001E-3</v>
      </c>
      <c r="R182" s="199">
        <f>Q182*H182</f>
        <v>0.03</v>
      </c>
      <c r="S182" s="199">
        <v>0</v>
      </c>
      <c r="T182" s="200">
        <f>S182*H182</f>
        <v>0</v>
      </c>
      <c r="AR182" s="99" t="s">
        <v>225</v>
      </c>
      <c r="AT182" s="99" t="s">
        <v>287</v>
      </c>
      <c r="AU182" s="99" t="s">
        <v>81</v>
      </c>
      <c r="AY182" s="99" t="s">
        <v>175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99" t="s">
        <v>77</v>
      </c>
      <c r="BK182" s="201">
        <f>ROUND(I182*H182,2)</f>
        <v>0</v>
      </c>
      <c r="BL182" s="99" t="s">
        <v>113</v>
      </c>
      <c r="BM182" s="99" t="s">
        <v>952</v>
      </c>
    </row>
    <row r="183" spans="2:65" s="179" customFormat="1" ht="29.85" customHeight="1">
      <c r="B183" s="178"/>
      <c r="D183" s="180" t="s">
        <v>72</v>
      </c>
      <c r="E183" s="189" t="s">
        <v>125</v>
      </c>
      <c r="F183" s="189" t="s">
        <v>362</v>
      </c>
      <c r="I183" s="8"/>
      <c r="J183" s="190">
        <f>BK183</f>
        <v>0</v>
      </c>
      <c r="L183" s="178"/>
      <c r="M183" s="183"/>
      <c r="N183" s="184"/>
      <c r="O183" s="184"/>
      <c r="P183" s="185">
        <f>SUM(P184:P193)</f>
        <v>0</v>
      </c>
      <c r="Q183" s="184"/>
      <c r="R183" s="185">
        <f>SUM(R184:R193)</f>
        <v>0</v>
      </c>
      <c r="S183" s="184"/>
      <c r="T183" s="186">
        <f>SUM(T184:T193)</f>
        <v>0</v>
      </c>
      <c r="AR183" s="180" t="s">
        <v>77</v>
      </c>
      <c r="AT183" s="187" t="s">
        <v>72</v>
      </c>
      <c r="AU183" s="187" t="s">
        <v>77</v>
      </c>
      <c r="AY183" s="180" t="s">
        <v>175</v>
      </c>
      <c r="BK183" s="188">
        <f>SUM(BK184:BK193)</f>
        <v>0</v>
      </c>
    </row>
    <row r="184" spans="2:65" s="109" customFormat="1" ht="25.5" customHeight="1">
      <c r="B184" s="110"/>
      <c r="C184" s="191" t="s">
        <v>333</v>
      </c>
      <c r="D184" s="191" t="s">
        <v>177</v>
      </c>
      <c r="E184" s="192" t="s">
        <v>364</v>
      </c>
      <c r="F184" s="193" t="s">
        <v>365</v>
      </c>
      <c r="G184" s="194" t="s">
        <v>180</v>
      </c>
      <c r="H184" s="195">
        <v>70.234999999999999</v>
      </c>
      <c r="I184" s="9"/>
      <c r="J184" s="196">
        <f>ROUND(I184*H184,2)</f>
        <v>0</v>
      </c>
      <c r="K184" s="193" t="s">
        <v>200</v>
      </c>
      <c r="L184" s="110"/>
      <c r="M184" s="197" t="s">
        <v>5</v>
      </c>
      <c r="N184" s="198" t="s">
        <v>44</v>
      </c>
      <c r="O184" s="111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99" t="s">
        <v>113</v>
      </c>
      <c r="AT184" s="99" t="s">
        <v>177</v>
      </c>
      <c r="AU184" s="99" t="s">
        <v>81</v>
      </c>
      <c r="AY184" s="99" t="s">
        <v>175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99" t="s">
        <v>77</v>
      </c>
      <c r="BK184" s="201">
        <f>ROUND(I184*H184,2)</f>
        <v>0</v>
      </c>
      <c r="BL184" s="99" t="s">
        <v>113</v>
      </c>
      <c r="BM184" s="99" t="s">
        <v>953</v>
      </c>
    </row>
    <row r="185" spans="2:65" s="207" customFormat="1">
      <c r="B185" s="206"/>
      <c r="D185" s="202" t="s">
        <v>185</v>
      </c>
      <c r="E185" s="208" t="s">
        <v>5</v>
      </c>
      <c r="F185" s="209" t="s">
        <v>367</v>
      </c>
      <c r="H185" s="208" t="s">
        <v>5</v>
      </c>
      <c r="I185" s="10"/>
      <c r="L185" s="206"/>
      <c r="M185" s="210"/>
      <c r="N185" s="211"/>
      <c r="O185" s="211"/>
      <c r="P185" s="211"/>
      <c r="Q185" s="211"/>
      <c r="R185" s="211"/>
      <c r="S185" s="211"/>
      <c r="T185" s="212"/>
      <c r="AT185" s="208" t="s">
        <v>185</v>
      </c>
      <c r="AU185" s="208" t="s">
        <v>81</v>
      </c>
      <c r="AV185" s="207" t="s">
        <v>77</v>
      </c>
      <c r="AW185" s="207" t="s">
        <v>36</v>
      </c>
      <c r="AX185" s="207" t="s">
        <v>73</v>
      </c>
      <c r="AY185" s="208" t="s">
        <v>175</v>
      </c>
    </row>
    <row r="186" spans="2:65" s="214" customFormat="1">
      <c r="B186" s="213"/>
      <c r="D186" s="202" t="s">
        <v>185</v>
      </c>
      <c r="E186" s="215" t="s">
        <v>5</v>
      </c>
      <c r="F186" s="216" t="s">
        <v>954</v>
      </c>
      <c r="H186" s="217">
        <v>70.234999999999999</v>
      </c>
      <c r="I186" s="11"/>
      <c r="L186" s="213"/>
      <c r="M186" s="218"/>
      <c r="N186" s="219"/>
      <c r="O186" s="219"/>
      <c r="P186" s="219"/>
      <c r="Q186" s="219"/>
      <c r="R186" s="219"/>
      <c r="S186" s="219"/>
      <c r="T186" s="220"/>
      <c r="AT186" s="215" t="s">
        <v>185</v>
      </c>
      <c r="AU186" s="215" t="s">
        <v>81</v>
      </c>
      <c r="AV186" s="214" t="s">
        <v>81</v>
      </c>
      <c r="AW186" s="214" t="s">
        <v>36</v>
      </c>
      <c r="AX186" s="214" t="s">
        <v>77</v>
      </c>
      <c r="AY186" s="215" t="s">
        <v>175</v>
      </c>
    </row>
    <row r="187" spans="2:65" s="109" customFormat="1" ht="25.5" customHeight="1">
      <c r="B187" s="110"/>
      <c r="C187" s="191" t="s">
        <v>338</v>
      </c>
      <c r="D187" s="191" t="s">
        <v>177</v>
      </c>
      <c r="E187" s="192" t="s">
        <v>370</v>
      </c>
      <c r="F187" s="193" t="s">
        <v>371</v>
      </c>
      <c r="G187" s="194" t="s">
        <v>180</v>
      </c>
      <c r="H187" s="195">
        <v>70.234999999999999</v>
      </c>
      <c r="I187" s="9"/>
      <c r="J187" s="196">
        <f>ROUND(I187*H187,2)</f>
        <v>0</v>
      </c>
      <c r="K187" s="193" t="s">
        <v>200</v>
      </c>
      <c r="L187" s="110"/>
      <c r="M187" s="197" t="s">
        <v>5</v>
      </c>
      <c r="N187" s="198" t="s">
        <v>44</v>
      </c>
      <c r="O187" s="11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AR187" s="99" t="s">
        <v>113</v>
      </c>
      <c r="AT187" s="99" t="s">
        <v>177</v>
      </c>
      <c r="AU187" s="99" t="s">
        <v>81</v>
      </c>
      <c r="AY187" s="99" t="s">
        <v>175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99" t="s">
        <v>77</v>
      </c>
      <c r="BK187" s="201">
        <f>ROUND(I187*H187,2)</f>
        <v>0</v>
      </c>
      <c r="BL187" s="99" t="s">
        <v>113</v>
      </c>
      <c r="BM187" s="99" t="s">
        <v>955</v>
      </c>
    </row>
    <row r="188" spans="2:65" s="207" customFormat="1">
      <c r="B188" s="206"/>
      <c r="D188" s="202" t="s">
        <v>185</v>
      </c>
      <c r="E188" s="208" t="s">
        <v>5</v>
      </c>
      <c r="F188" s="209" t="s">
        <v>373</v>
      </c>
      <c r="H188" s="208" t="s">
        <v>5</v>
      </c>
      <c r="I188" s="10"/>
      <c r="L188" s="206"/>
      <c r="M188" s="210"/>
      <c r="N188" s="211"/>
      <c r="O188" s="211"/>
      <c r="P188" s="211"/>
      <c r="Q188" s="211"/>
      <c r="R188" s="211"/>
      <c r="S188" s="211"/>
      <c r="T188" s="212"/>
      <c r="AT188" s="208" t="s">
        <v>185</v>
      </c>
      <c r="AU188" s="208" t="s">
        <v>81</v>
      </c>
      <c r="AV188" s="207" t="s">
        <v>77</v>
      </c>
      <c r="AW188" s="207" t="s">
        <v>36</v>
      </c>
      <c r="AX188" s="207" t="s">
        <v>73</v>
      </c>
      <c r="AY188" s="208" t="s">
        <v>175</v>
      </c>
    </row>
    <row r="189" spans="2:65" s="207" customFormat="1">
      <c r="B189" s="206"/>
      <c r="D189" s="202" t="s">
        <v>185</v>
      </c>
      <c r="E189" s="208" t="s">
        <v>5</v>
      </c>
      <c r="F189" s="209" t="s">
        <v>374</v>
      </c>
      <c r="H189" s="208" t="s">
        <v>5</v>
      </c>
      <c r="I189" s="10"/>
      <c r="L189" s="206"/>
      <c r="M189" s="210"/>
      <c r="N189" s="211"/>
      <c r="O189" s="211"/>
      <c r="P189" s="211"/>
      <c r="Q189" s="211"/>
      <c r="R189" s="211"/>
      <c r="S189" s="211"/>
      <c r="T189" s="212"/>
      <c r="AT189" s="208" t="s">
        <v>185</v>
      </c>
      <c r="AU189" s="208" t="s">
        <v>81</v>
      </c>
      <c r="AV189" s="207" t="s">
        <v>77</v>
      </c>
      <c r="AW189" s="207" t="s">
        <v>36</v>
      </c>
      <c r="AX189" s="207" t="s">
        <v>73</v>
      </c>
      <c r="AY189" s="208" t="s">
        <v>175</v>
      </c>
    </row>
    <row r="190" spans="2:65" s="214" customFormat="1">
      <c r="B190" s="213"/>
      <c r="D190" s="202" t="s">
        <v>185</v>
      </c>
      <c r="E190" s="215" t="s">
        <v>5</v>
      </c>
      <c r="F190" s="216" t="s">
        <v>954</v>
      </c>
      <c r="H190" s="217">
        <v>70.234999999999999</v>
      </c>
      <c r="I190" s="11"/>
      <c r="L190" s="213"/>
      <c r="M190" s="218"/>
      <c r="N190" s="219"/>
      <c r="O190" s="219"/>
      <c r="P190" s="219"/>
      <c r="Q190" s="219"/>
      <c r="R190" s="219"/>
      <c r="S190" s="219"/>
      <c r="T190" s="220"/>
      <c r="AT190" s="215" t="s">
        <v>185</v>
      </c>
      <c r="AU190" s="215" t="s">
        <v>81</v>
      </c>
      <c r="AV190" s="214" t="s">
        <v>81</v>
      </c>
      <c r="AW190" s="214" t="s">
        <v>36</v>
      </c>
      <c r="AX190" s="214" t="s">
        <v>77</v>
      </c>
      <c r="AY190" s="215" t="s">
        <v>175</v>
      </c>
    </row>
    <row r="191" spans="2:65" s="109" customFormat="1" ht="25.5" customHeight="1">
      <c r="B191" s="110"/>
      <c r="C191" s="191" t="s">
        <v>344</v>
      </c>
      <c r="D191" s="191" t="s">
        <v>177</v>
      </c>
      <c r="E191" s="192" t="s">
        <v>377</v>
      </c>
      <c r="F191" s="193" t="s">
        <v>378</v>
      </c>
      <c r="G191" s="194" t="s">
        <v>180</v>
      </c>
      <c r="H191" s="195">
        <v>70.234999999999999</v>
      </c>
      <c r="I191" s="9"/>
      <c r="J191" s="196">
        <f>ROUND(I191*H191,2)</f>
        <v>0</v>
      </c>
      <c r="K191" s="193" t="s">
        <v>200</v>
      </c>
      <c r="L191" s="110"/>
      <c r="M191" s="197" t="s">
        <v>5</v>
      </c>
      <c r="N191" s="198" t="s">
        <v>44</v>
      </c>
      <c r="O191" s="11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AR191" s="99" t="s">
        <v>113</v>
      </c>
      <c r="AT191" s="99" t="s">
        <v>177</v>
      </c>
      <c r="AU191" s="99" t="s">
        <v>81</v>
      </c>
      <c r="AY191" s="99" t="s">
        <v>175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99" t="s">
        <v>77</v>
      </c>
      <c r="BK191" s="201">
        <f>ROUND(I191*H191,2)</f>
        <v>0</v>
      </c>
      <c r="BL191" s="99" t="s">
        <v>113</v>
      </c>
      <c r="BM191" s="99" t="s">
        <v>956</v>
      </c>
    </row>
    <row r="192" spans="2:65" s="207" customFormat="1">
      <c r="B192" s="206"/>
      <c r="D192" s="202" t="s">
        <v>185</v>
      </c>
      <c r="E192" s="208" t="s">
        <v>5</v>
      </c>
      <c r="F192" s="209" t="s">
        <v>367</v>
      </c>
      <c r="H192" s="208" t="s">
        <v>5</v>
      </c>
      <c r="I192" s="10"/>
      <c r="L192" s="206"/>
      <c r="M192" s="210"/>
      <c r="N192" s="211"/>
      <c r="O192" s="211"/>
      <c r="P192" s="211"/>
      <c r="Q192" s="211"/>
      <c r="R192" s="211"/>
      <c r="S192" s="211"/>
      <c r="T192" s="212"/>
      <c r="AT192" s="208" t="s">
        <v>185</v>
      </c>
      <c r="AU192" s="208" t="s">
        <v>81</v>
      </c>
      <c r="AV192" s="207" t="s">
        <v>77</v>
      </c>
      <c r="AW192" s="207" t="s">
        <v>36</v>
      </c>
      <c r="AX192" s="207" t="s">
        <v>73</v>
      </c>
      <c r="AY192" s="208" t="s">
        <v>175</v>
      </c>
    </row>
    <row r="193" spans="2:65" s="214" customFormat="1">
      <c r="B193" s="213"/>
      <c r="D193" s="202" t="s">
        <v>185</v>
      </c>
      <c r="E193" s="215" t="s">
        <v>5</v>
      </c>
      <c r="F193" s="216" t="s">
        <v>954</v>
      </c>
      <c r="H193" s="217">
        <v>70.234999999999999</v>
      </c>
      <c r="I193" s="11"/>
      <c r="L193" s="213"/>
      <c r="M193" s="218"/>
      <c r="N193" s="219"/>
      <c r="O193" s="219"/>
      <c r="P193" s="219"/>
      <c r="Q193" s="219"/>
      <c r="R193" s="219"/>
      <c r="S193" s="219"/>
      <c r="T193" s="220"/>
      <c r="AT193" s="215" t="s">
        <v>185</v>
      </c>
      <c r="AU193" s="215" t="s">
        <v>81</v>
      </c>
      <c r="AV193" s="214" t="s">
        <v>81</v>
      </c>
      <c r="AW193" s="214" t="s">
        <v>36</v>
      </c>
      <c r="AX193" s="214" t="s">
        <v>77</v>
      </c>
      <c r="AY193" s="215" t="s">
        <v>175</v>
      </c>
    </row>
    <row r="194" spans="2:65" s="179" customFormat="1" ht="29.85" customHeight="1">
      <c r="B194" s="178"/>
      <c r="D194" s="180" t="s">
        <v>72</v>
      </c>
      <c r="E194" s="189" t="s">
        <v>225</v>
      </c>
      <c r="F194" s="189" t="s">
        <v>380</v>
      </c>
      <c r="I194" s="8"/>
      <c r="J194" s="190">
        <f>BK194</f>
        <v>0</v>
      </c>
      <c r="L194" s="178"/>
      <c r="M194" s="183"/>
      <c r="N194" s="184"/>
      <c r="O194" s="184"/>
      <c r="P194" s="185">
        <f>SUM(P195:P240)</f>
        <v>0</v>
      </c>
      <c r="Q194" s="184"/>
      <c r="R194" s="185">
        <f>SUM(R195:R240)</f>
        <v>3.4834314999999996</v>
      </c>
      <c r="S194" s="184"/>
      <c r="T194" s="186">
        <f>SUM(T195:T240)</f>
        <v>3.8400000000000004E-2</v>
      </c>
      <c r="AR194" s="180" t="s">
        <v>77</v>
      </c>
      <c r="AT194" s="187" t="s">
        <v>72</v>
      </c>
      <c r="AU194" s="187" t="s">
        <v>77</v>
      </c>
      <c r="AY194" s="180" t="s">
        <v>175</v>
      </c>
      <c r="BK194" s="188">
        <f>SUM(BK195:BK240)</f>
        <v>0</v>
      </c>
    </row>
    <row r="195" spans="2:65" s="109" customFormat="1" ht="25.5" customHeight="1">
      <c r="B195" s="110"/>
      <c r="C195" s="191" t="s">
        <v>348</v>
      </c>
      <c r="D195" s="191" t="s">
        <v>177</v>
      </c>
      <c r="E195" s="192" t="s">
        <v>626</v>
      </c>
      <c r="F195" s="193" t="s">
        <v>627</v>
      </c>
      <c r="G195" s="194" t="s">
        <v>199</v>
      </c>
      <c r="H195" s="195">
        <v>63.85</v>
      </c>
      <c r="I195" s="9"/>
      <c r="J195" s="196">
        <f>ROUND(I195*H195,2)</f>
        <v>0</v>
      </c>
      <c r="K195" s="193" t="s">
        <v>200</v>
      </c>
      <c r="L195" s="110"/>
      <c r="M195" s="197" t="s">
        <v>5</v>
      </c>
      <c r="N195" s="198" t="s">
        <v>44</v>
      </c>
      <c r="O195" s="11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AR195" s="99" t="s">
        <v>113</v>
      </c>
      <c r="AT195" s="99" t="s">
        <v>177</v>
      </c>
      <c r="AU195" s="99" t="s">
        <v>81</v>
      </c>
      <c r="AY195" s="99" t="s">
        <v>175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99" t="s">
        <v>77</v>
      </c>
      <c r="BK195" s="201">
        <f>ROUND(I195*H195,2)</f>
        <v>0</v>
      </c>
      <c r="BL195" s="99" t="s">
        <v>113</v>
      </c>
      <c r="BM195" s="99" t="s">
        <v>957</v>
      </c>
    </row>
    <row r="196" spans="2:65" s="207" customFormat="1">
      <c r="B196" s="206"/>
      <c r="D196" s="202" t="s">
        <v>185</v>
      </c>
      <c r="E196" s="208" t="s">
        <v>5</v>
      </c>
      <c r="F196" s="209" t="s">
        <v>958</v>
      </c>
      <c r="H196" s="208" t="s">
        <v>5</v>
      </c>
      <c r="I196" s="10"/>
      <c r="L196" s="206"/>
      <c r="M196" s="210"/>
      <c r="N196" s="211"/>
      <c r="O196" s="211"/>
      <c r="P196" s="211"/>
      <c r="Q196" s="211"/>
      <c r="R196" s="211"/>
      <c r="S196" s="211"/>
      <c r="T196" s="212"/>
      <c r="AT196" s="208" t="s">
        <v>185</v>
      </c>
      <c r="AU196" s="208" t="s">
        <v>81</v>
      </c>
      <c r="AV196" s="207" t="s">
        <v>77</v>
      </c>
      <c r="AW196" s="207" t="s">
        <v>36</v>
      </c>
      <c r="AX196" s="207" t="s">
        <v>73</v>
      </c>
      <c r="AY196" s="208" t="s">
        <v>175</v>
      </c>
    </row>
    <row r="197" spans="2:65" s="214" customFormat="1">
      <c r="B197" s="213"/>
      <c r="D197" s="202" t="s">
        <v>185</v>
      </c>
      <c r="E197" s="215" t="s">
        <v>5</v>
      </c>
      <c r="F197" s="216" t="s">
        <v>944</v>
      </c>
      <c r="H197" s="217">
        <v>63.85</v>
      </c>
      <c r="I197" s="11"/>
      <c r="L197" s="213"/>
      <c r="M197" s="218"/>
      <c r="N197" s="219"/>
      <c r="O197" s="219"/>
      <c r="P197" s="219"/>
      <c r="Q197" s="219"/>
      <c r="R197" s="219"/>
      <c r="S197" s="219"/>
      <c r="T197" s="220"/>
      <c r="AT197" s="215" t="s">
        <v>185</v>
      </c>
      <c r="AU197" s="215" t="s">
        <v>81</v>
      </c>
      <c r="AV197" s="214" t="s">
        <v>81</v>
      </c>
      <c r="AW197" s="214" t="s">
        <v>36</v>
      </c>
      <c r="AX197" s="214" t="s">
        <v>77</v>
      </c>
      <c r="AY197" s="215" t="s">
        <v>175</v>
      </c>
    </row>
    <row r="198" spans="2:65" s="109" customFormat="1" ht="16.5" customHeight="1">
      <c r="B198" s="110"/>
      <c r="C198" s="229" t="s">
        <v>357</v>
      </c>
      <c r="D198" s="229" t="s">
        <v>287</v>
      </c>
      <c r="E198" s="230" t="s">
        <v>629</v>
      </c>
      <c r="F198" s="231" t="s">
        <v>630</v>
      </c>
      <c r="G198" s="232" t="s">
        <v>199</v>
      </c>
      <c r="H198" s="233">
        <v>63.85</v>
      </c>
      <c r="I198" s="13"/>
      <c r="J198" s="234">
        <f>ROUND(I198*H198,2)</f>
        <v>0</v>
      </c>
      <c r="K198" s="231" t="s">
        <v>5</v>
      </c>
      <c r="L198" s="235"/>
      <c r="M198" s="236" t="s">
        <v>5</v>
      </c>
      <c r="N198" s="237" t="s">
        <v>44</v>
      </c>
      <c r="O198" s="111"/>
      <c r="P198" s="199">
        <f>O198*H198</f>
        <v>0</v>
      </c>
      <c r="Q198" s="199">
        <v>1.4500000000000001E-2</v>
      </c>
      <c r="R198" s="199">
        <f>Q198*H198</f>
        <v>0.92582500000000012</v>
      </c>
      <c r="S198" s="199">
        <v>0</v>
      </c>
      <c r="T198" s="200">
        <f>S198*H198</f>
        <v>0</v>
      </c>
      <c r="AR198" s="99" t="s">
        <v>225</v>
      </c>
      <c r="AT198" s="99" t="s">
        <v>287</v>
      </c>
      <c r="AU198" s="99" t="s">
        <v>81</v>
      </c>
      <c r="AY198" s="99" t="s">
        <v>175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99" t="s">
        <v>77</v>
      </c>
      <c r="BK198" s="201">
        <f>ROUND(I198*H198,2)</f>
        <v>0</v>
      </c>
      <c r="BL198" s="99" t="s">
        <v>113</v>
      </c>
      <c r="BM198" s="99" t="s">
        <v>959</v>
      </c>
    </row>
    <row r="199" spans="2:65" s="207" customFormat="1">
      <c r="B199" s="206"/>
      <c r="D199" s="202" t="s">
        <v>185</v>
      </c>
      <c r="E199" s="208" t="s">
        <v>5</v>
      </c>
      <c r="F199" s="209" t="s">
        <v>632</v>
      </c>
      <c r="H199" s="208" t="s">
        <v>5</v>
      </c>
      <c r="I199" s="10"/>
      <c r="L199" s="206"/>
      <c r="M199" s="210"/>
      <c r="N199" s="211"/>
      <c r="O199" s="211"/>
      <c r="P199" s="211"/>
      <c r="Q199" s="211"/>
      <c r="R199" s="211"/>
      <c r="S199" s="211"/>
      <c r="T199" s="212"/>
      <c r="AT199" s="208" t="s">
        <v>185</v>
      </c>
      <c r="AU199" s="208" t="s">
        <v>81</v>
      </c>
      <c r="AV199" s="207" t="s">
        <v>77</v>
      </c>
      <c r="AW199" s="207" t="s">
        <v>36</v>
      </c>
      <c r="AX199" s="207" t="s">
        <v>73</v>
      </c>
      <c r="AY199" s="208" t="s">
        <v>175</v>
      </c>
    </row>
    <row r="200" spans="2:65" s="214" customFormat="1">
      <c r="B200" s="213"/>
      <c r="D200" s="202" t="s">
        <v>185</v>
      </c>
      <c r="E200" s="215" t="s">
        <v>5</v>
      </c>
      <c r="F200" s="216" t="s">
        <v>944</v>
      </c>
      <c r="H200" s="217">
        <v>63.85</v>
      </c>
      <c r="I200" s="11"/>
      <c r="L200" s="213"/>
      <c r="M200" s="218"/>
      <c r="N200" s="219"/>
      <c r="O200" s="219"/>
      <c r="P200" s="219"/>
      <c r="Q200" s="219"/>
      <c r="R200" s="219"/>
      <c r="S200" s="219"/>
      <c r="T200" s="220"/>
      <c r="AT200" s="215" t="s">
        <v>185</v>
      </c>
      <c r="AU200" s="215" t="s">
        <v>81</v>
      </c>
      <c r="AV200" s="214" t="s">
        <v>81</v>
      </c>
      <c r="AW200" s="214" t="s">
        <v>36</v>
      </c>
      <c r="AX200" s="214" t="s">
        <v>77</v>
      </c>
      <c r="AY200" s="215" t="s">
        <v>175</v>
      </c>
    </row>
    <row r="201" spans="2:65" s="109" customFormat="1" ht="25.5" customHeight="1">
      <c r="B201" s="110"/>
      <c r="C201" s="191" t="s">
        <v>363</v>
      </c>
      <c r="D201" s="191" t="s">
        <v>177</v>
      </c>
      <c r="E201" s="192" t="s">
        <v>646</v>
      </c>
      <c r="F201" s="193" t="s">
        <v>647</v>
      </c>
      <c r="G201" s="194" t="s">
        <v>199</v>
      </c>
      <c r="H201" s="195">
        <v>10</v>
      </c>
      <c r="I201" s="9"/>
      <c r="J201" s="196">
        <f>ROUND(I201*H201,2)</f>
        <v>0</v>
      </c>
      <c r="K201" s="193" t="s">
        <v>200</v>
      </c>
      <c r="L201" s="110"/>
      <c r="M201" s="197" t="s">
        <v>5</v>
      </c>
      <c r="N201" s="198" t="s">
        <v>44</v>
      </c>
      <c r="O201" s="11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99" t="s">
        <v>113</v>
      </c>
      <c r="AT201" s="99" t="s">
        <v>177</v>
      </c>
      <c r="AU201" s="99" t="s">
        <v>81</v>
      </c>
      <c r="AY201" s="99" t="s">
        <v>175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99" t="s">
        <v>77</v>
      </c>
      <c r="BK201" s="201">
        <f>ROUND(I201*H201,2)</f>
        <v>0</v>
      </c>
      <c r="BL201" s="99" t="s">
        <v>113</v>
      </c>
      <c r="BM201" s="99" t="s">
        <v>960</v>
      </c>
    </row>
    <row r="202" spans="2:65" s="207" customFormat="1">
      <c r="B202" s="206"/>
      <c r="D202" s="202" t="s">
        <v>185</v>
      </c>
      <c r="E202" s="208" t="s">
        <v>5</v>
      </c>
      <c r="F202" s="209" t="s">
        <v>958</v>
      </c>
      <c r="H202" s="208" t="s">
        <v>5</v>
      </c>
      <c r="I202" s="10"/>
      <c r="L202" s="206"/>
      <c r="M202" s="210"/>
      <c r="N202" s="211"/>
      <c r="O202" s="211"/>
      <c r="P202" s="211"/>
      <c r="Q202" s="211"/>
      <c r="R202" s="211"/>
      <c r="S202" s="211"/>
      <c r="T202" s="212"/>
      <c r="AT202" s="208" t="s">
        <v>185</v>
      </c>
      <c r="AU202" s="208" t="s">
        <v>81</v>
      </c>
      <c r="AV202" s="207" t="s">
        <v>77</v>
      </c>
      <c r="AW202" s="207" t="s">
        <v>36</v>
      </c>
      <c r="AX202" s="207" t="s">
        <v>73</v>
      </c>
      <c r="AY202" s="208" t="s">
        <v>175</v>
      </c>
    </row>
    <row r="203" spans="2:65" s="214" customFormat="1">
      <c r="B203" s="213"/>
      <c r="D203" s="202" t="s">
        <v>185</v>
      </c>
      <c r="E203" s="215" t="s">
        <v>5</v>
      </c>
      <c r="F203" s="216" t="s">
        <v>961</v>
      </c>
      <c r="H203" s="217">
        <v>10</v>
      </c>
      <c r="I203" s="11"/>
      <c r="L203" s="213"/>
      <c r="M203" s="218"/>
      <c r="N203" s="219"/>
      <c r="O203" s="219"/>
      <c r="P203" s="219"/>
      <c r="Q203" s="219"/>
      <c r="R203" s="219"/>
      <c r="S203" s="219"/>
      <c r="T203" s="220"/>
      <c r="AT203" s="215" t="s">
        <v>185</v>
      </c>
      <c r="AU203" s="215" t="s">
        <v>81</v>
      </c>
      <c r="AV203" s="214" t="s">
        <v>81</v>
      </c>
      <c r="AW203" s="214" t="s">
        <v>36</v>
      </c>
      <c r="AX203" s="214" t="s">
        <v>77</v>
      </c>
      <c r="AY203" s="215" t="s">
        <v>175</v>
      </c>
    </row>
    <row r="204" spans="2:65" s="109" customFormat="1" ht="16.5" customHeight="1">
      <c r="B204" s="110"/>
      <c r="C204" s="229" t="s">
        <v>369</v>
      </c>
      <c r="D204" s="229" t="s">
        <v>287</v>
      </c>
      <c r="E204" s="230" t="s">
        <v>650</v>
      </c>
      <c r="F204" s="231" t="s">
        <v>651</v>
      </c>
      <c r="G204" s="232" t="s">
        <v>199</v>
      </c>
      <c r="H204" s="233">
        <v>10</v>
      </c>
      <c r="I204" s="13"/>
      <c r="J204" s="234">
        <f>ROUND(I204*H204,2)</f>
        <v>0</v>
      </c>
      <c r="K204" s="231" t="s">
        <v>5</v>
      </c>
      <c r="L204" s="235"/>
      <c r="M204" s="236" t="s">
        <v>5</v>
      </c>
      <c r="N204" s="237" t="s">
        <v>44</v>
      </c>
      <c r="O204" s="111"/>
      <c r="P204" s="199">
        <f>O204*H204</f>
        <v>0</v>
      </c>
      <c r="Q204" s="199">
        <v>2.7999999999999998E-4</v>
      </c>
      <c r="R204" s="199">
        <f>Q204*H204</f>
        <v>2.7999999999999995E-3</v>
      </c>
      <c r="S204" s="199">
        <v>0</v>
      </c>
      <c r="T204" s="200">
        <f>S204*H204</f>
        <v>0</v>
      </c>
      <c r="AR204" s="99" t="s">
        <v>225</v>
      </c>
      <c r="AT204" s="99" t="s">
        <v>287</v>
      </c>
      <c r="AU204" s="99" t="s">
        <v>81</v>
      </c>
      <c r="AY204" s="99" t="s">
        <v>175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99" t="s">
        <v>77</v>
      </c>
      <c r="BK204" s="201">
        <f>ROUND(I204*H204,2)</f>
        <v>0</v>
      </c>
      <c r="BL204" s="99" t="s">
        <v>113</v>
      </c>
      <c r="BM204" s="99" t="s">
        <v>962</v>
      </c>
    </row>
    <row r="205" spans="2:65" s="207" customFormat="1">
      <c r="B205" s="206"/>
      <c r="D205" s="202" t="s">
        <v>185</v>
      </c>
      <c r="E205" s="208" t="s">
        <v>5</v>
      </c>
      <c r="F205" s="209" t="s">
        <v>632</v>
      </c>
      <c r="H205" s="208" t="s">
        <v>5</v>
      </c>
      <c r="I205" s="10"/>
      <c r="L205" s="206"/>
      <c r="M205" s="210"/>
      <c r="N205" s="211"/>
      <c r="O205" s="211"/>
      <c r="P205" s="211"/>
      <c r="Q205" s="211"/>
      <c r="R205" s="211"/>
      <c r="S205" s="211"/>
      <c r="T205" s="212"/>
      <c r="AT205" s="208" t="s">
        <v>185</v>
      </c>
      <c r="AU205" s="208" t="s">
        <v>81</v>
      </c>
      <c r="AV205" s="207" t="s">
        <v>77</v>
      </c>
      <c r="AW205" s="207" t="s">
        <v>36</v>
      </c>
      <c r="AX205" s="207" t="s">
        <v>73</v>
      </c>
      <c r="AY205" s="208" t="s">
        <v>175</v>
      </c>
    </row>
    <row r="206" spans="2:65" s="214" customFormat="1">
      <c r="B206" s="213"/>
      <c r="D206" s="202" t="s">
        <v>185</v>
      </c>
      <c r="E206" s="215" t="s">
        <v>5</v>
      </c>
      <c r="F206" s="216" t="s">
        <v>961</v>
      </c>
      <c r="H206" s="217">
        <v>10</v>
      </c>
      <c r="I206" s="11"/>
      <c r="L206" s="213"/>
      <c r="M206" s="218"/>
      <c r="N206" s="219"/>
      <c r="O206" s="219"/>
      <c r="P206" s="219"/>
      <c r="Q206" s="219"/>
      <c r="R206" s="219"/>
      <c r="S206" s="219"/>
      <c r="T206" s="220"/>
      <c r="AT206" s="215" t="s">
        <v>185</v>
      </c>
      <c r="AU206" s="215" t="s">
        <v>81</v>
      </c>
      <c r="AV206" s="214" t="s">
        <v>81</v>
      </c>
      <c r="AW206" s="214" t="s">
        <v>36</v>
      </c>
      <c r="AX206" s="214" t="s">
        <v>77</v>
      </c>
      <c r="AY206" s="215" t="s">
        <v>175</v>
      </c>
    </row>
    <row r="207" spans="2:65" s="109" customFormat="1" ht="25.5" customHeight="1">
      <c r="B207" s="110"/>
      <c r="C207" s="191" t="s">
        <v>376</v>
      </c>
      <c r="D207" s="191" t="s">
        <v>177</v>
      </c>
      <c r="E207" s="192" t="s">
        <v>653</v>
      </c>
      <c r="F207" s="193" t="s">
        <v>654</v>
      </c>
      <c r="G207" s="194" t="s">
        <v>199</v>
      </c>
      <c r="H207" s="195">
        <v>5</v>
      </c>
      <c r="I207" s="9"/>
      <c r="J207" s="196">
        <f>ROUND(I207*H207,2)</f>
        <v>0</v>
      </c>
      <c r="K207" s="193" t="s">
        <v>200</v>
      </c>
      <c r="L207" s="110"/>
      <c r="M207" s="197" t="s">
        <v>5</v>
      </c>
      <c r="N207" s="198" t="s">
        <v>44</v>
      </c>
      <c r="O207" s="111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99" t="s">
        <v>113</v>
      </c>
      <c r="AT207" s="99" t="s">
        <v>177</v>
      </c>
      <c r="AU207" s="99" t="s">
        <v>81</v>
      </c>
      <c r="AY207" s="99" t="s">
        <v>175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99" t="s">
        <v>77</v>
      </c>
      <c r="BK207" s="201">
        <f>ROUND(I207*H207,2)</f>
        <v>0</v>
      </c>
      <c r="BL207" s="99" t="s">
        <v>113</v>
      </c>
      <c r="BM207" s="99" t="s">
        <v>963</v>
      </c>
    </row>
    <row r="208" spans="2:65" s="207" customFormat="1">
      <c r="B208" s="206"/>
      <c r="D208" s="202" t="s">
        <v>185</v>
      </c>
      <c r="E208" s="208" t="s">
        <v>5</v>
      </c>
      <c r="F208" s="209" t="s">
        <v>958</v>
      </c>
      <c r="H208" s="208" t="s">
        <v>5</v>
      </c>
      <c r="I208" s="10"/>
      <c r="L208" s="206"/>
      <c r="M208" s="210"/>
      <c r="N208" s="211"/>
      <c r="O208" s="211"/>
      <c r="P208" s="211"/>
      <c r="Q208" s="211"/>
      <c r="R208" s="211"/>
      <c r="S208" s="211"/>
      <c r="T208" s="212"/>
      <c r="AT208" s="208" t="s">
        <v>185</v>
      </c>
      <c r="AU208" s="208" t="s">
        <v>81</v>
      </c>
      <c r="AV208" s="207" t="s">
        <v>77</v>
      </c>
      <c r="AW208" s="207" t="s">
        <v>36</v>
      </c>
      <c r="AX208" s="207" t="s">
        <v>73</v>
      </c>
      <c r="AY208" s="208" t="s">
        <v>175</v>
      </c>
    </row>
    <row r="209" spans="2:65" s="214" customFormat="1">
      <c r="B209" s="213"/>
      <c r="D209" s="202" t="s">
        <v>185</v>
      </c>
      <c r="E209" s="215" t="s">
        <v>5</v>
      </c>
      <c r="F209" s="216" t="s">
        <v>964</v>
      </c>
      <c r="H209" s="217">
        <v>5</v>
      </c>
      <c r="I209" s="11"/>
      <c r="L209" s="213"/>
      <c r="M209" s="218"/>
      <c r="N209" s="219"/>
      <c r="O209" s="219"/>
      <c r="P209" s="219"/>
      <c r="Q209" s="219"/>
      <c r="R209" s="219"/>
      <c r="S209" s="219"/>
      <c r="T209" s="220"/>
      <c r="AT209" s="215" t="s">
        <v>185</v>
      </c>
      <c r="AU209" s="215" t="s">
        <v>81</v>
      </c>
      <c r="AV209" s="214" t="s">
        <v>81</v>
      </c>
      <c r="AW209" s="214" t="s">
        <v>36</v>
      </c>
      <c r="AX209" s="214" t="s">
        <v>77</v>
      </c>
      <c r="AY209" s="215" t="s">
        <v>175</v>
      </c>
    </row>
    <row r="210" spans="2:65" s="109" customFormat="1" ht="16.5" customHeight="1">
      <c r="B210" s="110"/>
      <c r="C210" s="229" t="s">
        <v>381</v>
      </c>
      <c r="D210" s="229" t="s">
        <v>287</v>
      </c>
      <c r="E210" s="230" t="s">
        <v>658</v>
      </c>
      <c r="F210" s="231" t="s">
        <v>659</v>
      </c>
      <c r="G210" s="232" t="s">
        <v>199</v>
      </c>
      <c r="H210" s="233">
        <v>5</v>
      </c>
      <c r="I210" s="13"/>
      <c r="J210" s="234">
        <f>ROUND(I210*H210,2)</f>
        <v>0</v>
      </c>
      <c r="K210" s="231" t="s">
        <v>200</v>
      </c>
      <c r="L210" s="235"/>
      <c r="M210" s="236" t="s">
        <v>5</v>
      </c>
      <c r="N210" s="237" t="s">
        <v>44</v>
      </c>
      <c r="O210" s="111"/>
      <c r="P210" s="199">
        <f>O210*H210</f>
        <v>0</v>
      </c>
      <c r="Q210" s="199">
        <v>1.5E-3</v>
      </c>
      <c r="R210" s="199">
        <f>Q210*H210</f>
        <v>7.4999999999999997E-3</v>
      </c>
      <c r="S210" s="199">
        <v>0</v>
      </c>
      <c r="T210" s="200">
        <f>S210*H210</f>
        <v>0</v>
      </c>
      <c r="AR210" s="99" t="s">
        <v>225</v>
      </c>
      <c r="AT210" s="99" t="s">
        <v>287</v>
      </c>
      <c r="AU210" s="99" t="s">
        <v>81</v>
      </c>
      <c r="AY210" s="99" t="s">
        <v>175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99" t="s">
        <v>77</v>
      </c>
      <c r="BK210" s="201">
        <f>ROUND(I210*H210,2)</f>
        <v>0</v>
      </c>
      <c r="BL210" s="99" t="s">
        <v>113</v>
      </c>
      <c r="BM210" s="99" t="s">
        <v>965</v>
      </c>
    </row>
    <row r="211" spans="2:65" s="109" customFormat="1" ht="16.5" customHeight="1">
      <c r="B211" s="110"/>
      <c r="C211" s="191" t="s">
        <v>386</v>
      </c>
      <c r="D211" s="191" t="s">
        <v>177</v>
      </c>
      <c r="E211" s="192" t="s">
        <v>661</v>
      </c>
      <c r="F211" s="193" t="s">
        <v>662</v>
      </c>
      <c r="G211" s="194" t="s">
        <v>663</v>
      </c>
      <c r="H211" s="195">
        <v>5</v>
      </c>
      <c r="I211" s="9"/>
      <c r="J211" s="196">
        <f>ROUND(I211*H211,2)</f>
        <v>0</v>
      </c>
      <c r="K211" s="193" t="s">
        <v>200</v>
      </c>
      <c r="L211" s="110"/>
      <c r="M211" s="197" t="s">
        <v>5</v>
      </c>
      <c r="N211" s="198" t="s">
        <v>44</v>
      </c>
      <c r="O211" s="111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AR211" s="99" t="s">
        <v>113</v>
      </c>
      <c r="AT211" s="99" t="s">
        <v>177</v>
      </c>
      <c r="AU211" s="99" t="s">
        <v>81</v>
      </c>
      <c r="AY211" s="99" t="s">
        <v>175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99" t="s">
        <v>77</v>
      </c>
      <c r="BK211" s="201">
        <f>ROUND(I211*H211,2)</f>
        <v>0</v>
      </c>
      <c r="BL211" s="99" t="s">
        <v>113</v>
      </c>
      <c r="BM211" s="99" t="s">
        <v>966</v>
      </c>
    </row>
    <row r="212" spans="2:65" s="207" customFormat="1">
      <c r="B212" s="206"/>
      <c r="D212" s="202" t="s">
        <v>185</v>
      </c>
      <c r="E212" s="208" t="s">
        <v>5</v>
      </c>
      <c r="F212" s="209" t="s">
        <v>665</v>
      </c>
      <c r="H212" s="208" t="s">
        <v>5</v>
      </c>
      <c r="I212" s="10"/>
      <c r="L212" s="206"/>
      <c r="M212" s="210"/>
      <c r="N212" s="211"/>
      <c r="O212" s="211"/>
      <c r="P212" s="211"/>
      <c r="Q212" s="211"/>
      <c r="R212" s="211"/>
      <c r="S212" s="211"/>
      <c r="T212" s="212"/>
      <c r="AT212" s="208" t="s">
        <v>185</v>
      </c>
      <c r="AU212" s="208" t="s">
        <v>81</v>
      </c>
      <c r="AV212" s="207" t="s">
        <v>77</v>
      </c>
      <c r="AW212" s="207" t="s">
        <v>36</v>
      </c>
      <c r="AX212" s="207" t="s">
        <v>73</v>
      </c>
      <c r="AY212" s="208" t="s">
        <v>175</v>
      </c>
    </row>
    <row r="213" spans="2:65" s="207" customFormat="1">
      <c r="B213" s="206"/>
      <c r="D213" s="202" t="s">
        <v>185</v>
      </c>
      <c r="E213" s="208" t="s">
        <v>5</v>
      </c>
      <c r="F213" s="209" t="s">
        <v>666</v>
      </c>
      <c r="H213" s="208" t="s">
        <v>5</v>
      </c>
      <c r="I213" s="10"/>
      <c r="L213" s="206"/>
      <c r="M213" s="210"/>
      <c r="N213" s="211"/>
      <c r="O213" s="211"/>
      <c r="P213" s="211"/>
      <c r="Q213" s="211"/>
      <c r="R213" s="211"/>
      <c r="S213" s="211"/>
      <c r="T213" s="212"/>
      <c r="AT213" s="208" t="s">
        <v>185</v>
      </c>
      <c r="AU213" s="208" t="s">
        <v>81</v>
      </c>
      <c r="AV213" s="207" t="s">
        <v>77</v>
      </c>
      <c r="AW213" s="207" t="s">
        <v>36</v>
      </c>
      <c r="AX213" s="207" t="s">
        <v>73</v>
      </c>
      <c r="AY213" s="208" t="s">
        <v>175</v>
      </c>
    </row>
    <row r="214" spans="2:65" s="214" customFormat="1">
      <c r="B214" s="213"/>
      <c r="D214" s="202" t="s">
        <v>185</v>
      </c>
      <c r="E214" s="215" t="s">
        <v>5</v>
      </c>
      <c r="F214" s="216" t="s">
        <v>125</v>
      </c>
      <c r="H214" s="217">
        <v>5</v>
      </c>
      <c r="I214" s="11"/>
      <c r="L214" s="213"/>
      <c r="M214" s="218"/>
      <c r="N214" s="219"/>
      <c r="O214" s="219"/>
      <c r="P214" s="219"/>
      <c r="Q214" s="219"/>
      <c r="R214" s="219"/>
      <c r="S214" s="219"/>
      <c r="T214" s="220"/>
      <c r="AT214" s="215" t="s">
        <v>185</v>
      </c>
      <c r="AU214" s="215" t="s">
        <v>81</v>
      </c>
      <c r="AV214" s="214" t="s">
        <v>81</v>
      </c>
      <c r="AW214" s="214" t="s">
        <v>36</v>
      </c>
      <c r="AX214" s="214" t="s">
        <v>77</v>
      </c>
      <c r="AY214" s="215" t="s">
        <v>175</v>
      </c>
    </row>
    <row r="215" spans="2:65" s="109" customFormat="1" ht="16.5" customHeight="1">
      <c r="B215" s="110"/>
      <c r="C215" s="191" t="s">
        <v>390</v>
      </c>
      <c r="D215" s="191" t="s">
        <v>177</v>
      </c>
      <c r="E215" s="192" t="s">
        <v>667</v>
      </c>
      <c r="F215" s="193" t="s">
        <v>668</v>
      </c>
      <c r="G215" s="194" t="s">
        <v>341</v>
      </c>
      <c r="H215" s="195">
        <v>5</v>
      </c>
      <c r="I215" s="9"/>
      <c r="J215" s="196">
        <f>ROUND(I215*H215,2)</f>
        <v>0</v>
      </c>
      <c r="K215" s="193" t="s">
        <v>200</v>
      </c>
      <c r="L215" s="110"/>
      <c r="M215" s="197" t="s">
        <v>5</v>
      </c>
      <c r="N215" s="198" t="s">
        <v>44</v>
      </c>
      <c r="O215" s="111"/>
      <c r="P215" s="199">
        <f>O215*H215</f>
        <v>0</v>
      </c>
      <c r="Q215" s="199">
        <v>2.0000000000000002E-5</v>
      </c>
      <c r="R215" s="199">
        <f>Q215*H215</f>
        <v>1E-4</v>
      </c>
      <c r="S215" s="199">
        <v>0</v>
      </c>
      <c r="T215" s="200">
        <f>S215*H215</f>
        <v>0</v>
      </c>
      <c r="AR215" s="99" t="s">
        <v>113</v>
      </c>
      <c r="AT215" s="99" t="s">
        <v>177</v>
      </c>
      <c r="AU215" s="99" t="s">
        <v>81</v>
      </c>
      <c r="AY215" s="99" t="s">
        <v>175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99" t="s">
        <v>77</v>
      </c>
      <c r="BK215" s="201">
        <f>ROUND(I215*H215,2)</f>
        <v>0</v>
      </c>
      <c r="BL215" s="99" t="s">
        <v>113</v>
      </c>
      <c r="BM215" s="99" t="s">
        <v>967</v>
      </c>
    </row>
    <row r="216" spans="2:65" s="207" customFormat="1">
      <c r="B216" s="206"/>
      <c r="D216" s="202" t="s">
        <v>185</v>
      </c>
      <c r="E216" s="208" t="s">
        <v>5</v>
      </c>
      <c r="F216" s="209" t="s">
        <v>958</v>
      </c>
      <c r="H216" s="208" t="s">
        <v>5</v>
      </c>
      <c r="I216" s="10"/>
      <c r="L216" s="206"/>
      <c r="M216" s="210"/>
      <c r="N216" s="211"/>
      <c r="O216" s="211"/>
      <c r="P216" s="211"/>
      <c r="Q216" s="211"/>
      <c r="R216" s="211"/>
      <c r="S216" s="211"/>
      <c r="T216" s="212"/>
      <c r="AT216" s="208" t="s">
        <v>185</v>
      </c>
      <c r="AU216" s="208" t="s">
        <v>81</v>
      </c>
      <c r="AV216" s="207" t="s">
        <v>77</v>
      </c>
      <c r="AW216" s="207" t="s">
        <v>36</v>
      </c>
      <c r="AX216" s="207" t="s">
        <v>73</v>
      </c>
      <c r="AY216" s="208" t="s">
        <v>175</v>
      </c>
    </row>
    <row r="217" spans="2:65" s="214" customFormat="1">
      <c r="B217" s="213"/>
      <c r="D217" s="202" t="s">
        <v>185</v>
      </c>
      <c r="E217" s="215" t="s">
        <v>5</v>
      </c>
      <c r="F217" s="216" t="s">
        <v>125</v>
      </c>
      <c r="H217" s="217">
        <v>5</v>
      </c>
      <c r="I217" s="11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5" t="s">
        <v>185</v>
      </c>
      <c r="AU217" s="215" t="s">
        <v>81</v>
      </c>
      <c r="AV217" s="214" t="s">
        <v>81</v>
      </c>
      <c r="AW217" s="214" t="s">
        <v>36</v>
      </c>
      <c r="AX217" s="214" t="s">
        <v>77</v>
      </c>
      <c r="AY217" s="215" t="s">
        <v>175</v>
      </c>
    </row>
    <row r="218" spans="2:65" s="109" customFormat="1" ht="16.5" customHeight="1">
      <c r="B218" s="110"/>
      <c r="C218" s="229" t="s">
        <v>393</v>
      </c>
      <c r="D218" s="229" t="s">
        <v>287</v>
      </c>
      <c r="E218" s="230" t="s">
        <v>670</v>
      </c>
      <c r="F218" s="379" t="s">
        <v>671</v>
      </c>
      <c r="G218" s="232" t="s">
        <v>341</v>
      </c>
      <c r="H218" s="233">
        <v>5</v>
      </c>
      <c r="I218" s="13"/>
      <c r="J218" s="234">
        <f>ROUND(I218*H218,2)</f>
        <v>0</v>
      </c>
      <c r="K218" s="231" t="s">
        <v>5</v>
      </c>
      <c r="L218" s="235"/>
      <c r="M218" s="236" t="s">
        <v>5</v>
      </c>
      <c r="N218" s="237" t="s">
        <v>44</v>
      </c>
      <c r="O218" s="111"/>
      <c r="P218" s="199">
        <f>O218*H218</f>
        <v>0</v>
      </c>
      <c r="Q218" s="199">
        <v>3.64E-3</v>
      </c>
      <c r="R218" s="199">
        <f>Q218*H218</f>
        <v>1.8200000000000001E-2</v>
      </c>
      <c r="S218" s="199">
        <v>0</v>
      </c>
      <c r="T218" s="200">
        <f>S218*H218</f>
        <v>0</v>
      </c>
      <c r="AR218" s="99" t="s">
        <v>225</v>
      </c>
      <c r="AT218" s="99" t="s">
        <v>287</v>
      </c>
      <c r="AU218" s="99" t="s">
        <v>81</v>
      </c>
      <c r="AY218" s="99" t="s">
        <v>175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99" t="s">
        <v>77</v>
      </c>
      <c r="BK218" s="201">
        <f>ROUND(I218*H218,2)</f>
        <v>0</v>
      </c>
      <c r="BL218" s="99" t="s">
        <v>113</v>
      </c>
      <c r="BM218" s="99" t="s">
        <v>968</v>
      </c>
    </row>
    <row r="219" spans="2:65" s="109" customFormat="1" ht="16.5" customHeight="1">
      <c r="B219" s="110"/>
      <c r="C219" s="229" t="s">
        <v>400</v>
      </c>
      <c r="D219" s="229" t="s">
        <v>287</v>
      </c>
      <c r="E219" s="230" t="s">
        <v>673</v>
      </c>
      <c r="F219" s="379" t="s">
        <v>674</v>
      </c>
      <c r="G219" s="232" t="s">
        <v>675</v>
      </c>
      <c r="H219" s="233">
        <v>5</v>
      </c>
      <c r="I219" s="13"/>
      <c r="J219" s="234">
        <f>ROUND(I219*H219,2)</f>
        <v>0</v>
      </c>
      <c r="K219" s="231" t="s">
        <v>5</v>
      </c>
      <c r="L219" s="235"/>
      <c r="M219" s="236" t="s">
        <v>5</v>
      </c>
      <c r="N219" s="237" t="s">
        <v>44</v>
      </c>
      <c r="O219" s="111"/>
      <c r="P219" s="199">
        <f>O219*H219</f>
        <v>0</v>
      </c>
      <c r="Q219" s="199">
        <v>3.3E-3</v>
      </c>
      <c r="R219" s="199">
        <f>Q219*H219</f>
        <v>1.6500000000000001E-2</v>
      </c>
      <c r="S219" s="199">
        <v>0</v>
      </c>
      <c r="T219" s="200">
        <f>S219*H219</f>
        <v>0</v>
      </c>
      <c r="AR219" s="99" t="s">
        <v>225</v>
      </c>
      <c r="AT219" s="99" t="s">
        <v>287</v>
      </c>
      <c r="AU219" s="99" t="s">
        <v>81</v>
      </c>
      <c r="AY219" s="99" t="s">
        <v>175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99" t="s">
        <v>77</v>
      </c>
      <c r="BK219" s="201">
        <f>ROUND(I219*H219,2)</f>
        <v>0</v>
      </c>
      <c r="BL219" s="99" t="s">
        <v>113</v>
      </c>
      <c r="BM219" s="99" t="s">
        <v>969</v>
      </c>
    </row>
    <row r="220" spans="2:65" s="109" customFormat="1" ht="16.5" customHeight="1">
      <c r="B220" s="110"/>
      <c r="C220" s="191" t="s">
        <v>404</v>
      </c>
      <c r="D220" s="191" t="s">
        <v>177</v>
      </c>
      <c r="E220" s="192" t="s">
        <v>677</v>
      </c>
      <c r="F220" s="193" t="s">
        <v>678</v>
      </c>
      <c r="G220" s="194" t="s">
        <v>341</v>
      </c>
      <c r="H220" s="195">
        <v>5</v>
      </c>
      <c r="I220" s="9"/>
      <c r="J220" s="196">
        <f>ROUND(I220*H220,2)</f>
        <v>0</v>
      </c>
      <c r="K220" s="193" t="s">
        <v>5</v>
      </c>
      <c r="L220" s="110"/>
      <c r="M220" s="197" t="s">
        <v>5</v>
      </c>
      <c r="N220" s="198" t="s">
        <v>44</v>
      </c>
      <c r="O220" s="111"/>
      <c r="P220" s="199">
        <f>O220*H220</f>
        <v>0</v>
      </c>
      <c r="Q220" s="199">
        <v>2.0000000000000002E-5</v>
      </c>
      <c r="R220" s="199">
        <f>Q220*H220</f>
        <v>1E-4</v>
      </c>
      <c r="S220" s="199">
        <v>0</v>
      </c>
      <c r="T220" s="200">
        <f>S220*H220</f>
        <v>0</v>
      </c>
      <c r="AR220" s="99" t="s">
        <v>113</v>
      </c>
      <c r="AT220" s="99" t="s">
        <v>177</v>
      </c>
      <c r="AU220" s="99" t="s">
        <v>81</v>
      </c>
      <c r="AY220" s="99" t="s">
        <v>175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99" t="s">
        <v>77</v>
      </c>
      <c r="BK220" s="201">
        <f>ROUND(I220*H220,2)</f>
        <v>0</v>
      </c>
      <c r="BL220" s="99" t="s">
        <v>113</v>
      </c>
      <c r="BM220" s="99" t="s">
        <v>970</v>
      </c>
    </row>
    <row r="221" spans="2:65" s="109" customFormat="1" ht="16.5" customHeight="1">
      <c r="B221" s="110"/>
      <c r="C221" s="229" t="s">
        <v>411</v>
      </c>
      <c r="D221" s="229" t="s">
        <v>287</v>
      </c>
      <c r="E221" s="230" t="s">
        <v>680</v>
      </c>
      <c r="F221" s="231" t="s">
        <v>681</v>
      </c>
      <c r="G221" s="232" t="s">
        <v>663</v>
      </c>
      <c r="H221" s="233">
        <v>5</v>
      </c>
      <c r="I221" s="13"/>
      <c r="J221" s="234">
        <f>ROUND(I221*H221,2)</f>
        <v>0</v>
      </c>
      <c r="K221" s="231" t="s">
        <v>5</v>
      </c>
      <c r="L221" s="235"/>
      <c r="M221" s="236" t="s">
        <v>5</v>
      </c>
      <c r="N221" s="237" t="s">
        <v>44</v>
      </c>
      <c r="O221" s="111"/>
      <c r="P221" s="199">
        <f>O221*H221</f>
        <v>0</v>
      </c>
      <c r="Q221" s="199">
        <v>4.2999999999999999E-4</v>
      </c>
      <c r="R221" s="199">
        <f>Q221*H221</f>
        <v>2.15E-3</v>
      </c>
      <c r="S221" s="199">
        <v>0</v>
      </c>
      <c r="T221" s="200">
        <f>S221*H221</f>
        <v>0</v>
      </c>
      <c r="AR221" s="99" t="s">
        <v>225</v>
      </c>
      <c r="AT221" s="99" t="s">
        <v>287</v>
      </c>
      <c r="AU221" s="99" t="s">
        <v>81</v>
      </c>
      <c r="AY221" s="99" t="s">
        <v>175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99" t="s">
        <v>77</v>
      </c>
      <c r="BK221" s="201">
        <f>ROUND(I221*H221,2)</f>
        <v>0</v>
      </c>
      <c r="BL221" s="99" t="s">
        <v>113</v>
      </c>
      <c r="BM221" s="99" t="s">
        <v>971</v>
      </c>
    </row>
    <row r="222" spans="2:65" s="109" customFormat="1" ht="25.5" customHeight="1">
      <c r="B222" s="110"/>
      <c r="C222" s="191" t="s">
        <v>416</v>
      </c>
      <c r="D222" s="191" t="s">
        <v>177</v>
      </c>
      <c r="E222" s="192" t="s">
        <v>683</v>
      </c>
      <c r="F222" s="193" t="s">
        <v>684</v>
      </c>
      <c r="G222" s="194" t="s">
        <v>341</v>
      </c>
      <c r="H222" s="195">
        <v>5</v>
      </c>
      <c r="I222" s="9"/>
      <c r="J222" s="196">
        <f>ROUND(I222*H222,2)</f>
        <v>0</v>
      </c>
      <c r="K222" s="193" t="s">
        <v>200</v>
      </c>
      <c r="L222" s="110"/>
      <c r="M222" s="197" t="s">
        <v>5</v>
      </c>
      <c r="N222" s="198" t="s">
        <v>44</v>
      </c>
      <c r="O222" s="111"/>
      <c r="P222" s="199">
        <f>O222*H222</f>
        <v>0</v>
      </c>
      <c r="Q222" s="199">
        <v>0</v>
      </c>
      <c r="R222" s="199">
        <f>Q222*H222</f>
        <v>0</v>
      </c>
      <c r="S222" s="199">
        <v>7.6800000000000002E-3</v>
      </c>
      <c r="T222" s="200">
        <f>S222*H222</f>
        <v>3.8400000000000004E-2</v>
      </c>
      <c r="AR222" s="99" t="s">
        <v>113</v>
      </c>
      <c r="AT222" s="99" t="s">
        <v>177</v>
      </c>
      <c r="AU222" s="99" t="s">
        <v>81</v>
      </c>
      <c r="AY222" s="99" t="s">
        <v>175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99" t="s">
        <v>77</v>
      </c>
      <c r="BK222" s="201">
        <f>ROUND(I222*H222,2)</f>
        <v>0</v>
      </c>
      <c r="BL222" s="99" t="s">
        <v>113</v>
      </c>
      <c r="BM222" s="99" t="s">
        <v>972</v>
      </c>
    </row>
    <row r="223" spans="2:65" s="207" customFormat="1">
      <c r="B223" s="206"/>
      <c r="D223" s="202" t="s">
        <v>185</v>
      </c>
      <c r="E223" s="208" t="s">
        <v>5</v>
      </c>
      <c r="F223" s="209" t="s">
        <v>686</v>
      </c>
      <c r="H223" s="208" t="s">
        <v>5</v>
      </c>
      <c r="I223" s="10"/>
      <c r="L223" s="206"/>
      <c r="M223" s="210"/>
      <c r="N223" s="211"/>
      <c r="O223" s="211"/>
      <c r="P223" s="211"/>
      <c r="Q223" s="211"/>
      <c r="R223" s="211"/>
      <c r="S223" s="211"/>
      <c r="T223" s="212"/>
      <c r="AT223" s="208" t="s">
        <v>185</v>
      </c>
      <c r="AU223" s="208" t="s">
        <v>81</v>
      </c>
      <c r="AV223" s="207" t="s">
        <v>77</v>
      </c>
      <c r="AW223" s="207" t="s">
        <v>36</v>
      </c>
      <c r="AX223" s="207" t="s">
        <v>73</v>
      </c>
      <c r="AY223" s="208" t="s">
        <v>175</v>
      </c>
    </row>
    <row r="224" spans="2:65" s="214" customFormat="1">
      <c r="B224" s="213"/>
      <c r="D224" s="202" t="s">
        <v>185</v>
      </c>
      <c r="E224" s="215" t="s">
        <v>5</v>
      </c>
      <c r="F224" s="216" t="s">
        <v>125</v>
      </c>
      <c r="H224" s="217">
        <v>5</v>
      </c>
      <c r="I224" s="11"/>
      <c r="L224" s="213"/>
      <c r="M224" s="218"/>
      <c r="N224" s="219"/>
      <c r="O224" s="219"/>
      <c r="P224" s="219"/>
      <c r="Q224" s="219"/>
      <c r="R224" s="219"/>
      <c r="S224" s="219"/>
      <c r="T224" s="220"/>
      <c r="AT224" s="215" t="s">
        <v>185</v>
      </c>
      <c r="AU224" s="215" t="s">
        <v>81</v>
      </c>
      <c r="AV224" s="214" t="s">
        <v>81</v>
      </c>
      <c r="AW224" s="214" t="s">
        <v>36</v>
      </c>
      <c r="AX224" s="214" t="s">
        <v>77</v>
      </c>
      <c r="AY224" s="215" t="s">
        <v>175</v>
      </c>
    </row>
    <row r="225" spans="2:65" s="109" customFormat="1" ht="25.5" customHeight="1">
      <c r="B225" s="110"/>
      <c r="C225" s="191" t="s">
        <v>421</v>
      </c>
      <c r="D225" s="191" t="s">
        <v>177</v>
      </c>
      <c r="E225" s="192" t="s">
        <v>687</v>
      </c>
      <c r="F225" s="193" t="s">
        <v>688</v>
      </c>
      <c r="G225" s="194" t="s">
        <v>341</v>
      </c>
      <c r="H225" s="195">
        <v>5</v>
      </c>
      <c r="I225" s="9"/>
      <c r="J225" s="196">
        <f>ROUND(I225*H225,2)</f>
        <v>0</v>
      </c>
      <c r="K225" s="193" t="s">
        <v>200</v>
      </c>
      <c r="L225" s="110"/>
      <c r="M225" s="197" t="s">
        <v>5</v>
      </c>
      <c r="N225" s="198" t="s">
        <v>44</v>
      </c>
      <c r="O225" s="111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AR225" s="99" t="s">
        <v>113</v>
      </c>
      <c r="AT225" s="99" t="s">
        <v>177</v>
      </c>
      <c r="AU225" s="99" t="s">
        <v>81</v>
      </c>
      <c r="AY225" s="99" t="s">
        <v>175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99" t="s">
        <v>77</v>
      </c>
      <c r="BK225" s="201">
        <f>ROUND(I225*H225,2)</f>
        <v>0</v>
      </c>
      <c r="BL225" s="99" t="s">
        <v>113</v>
      </c>
      <c r="BM225" s="99" t="s">
        <v>973</v>
      </c>
    </row>
    <row r="226" spans="2:65" s="207" customFormat="1">
      <c r="B226" s="206"/>
      <c r="D226" s="202" t="s">
        <v>185</v>
      </c>
      <c r="E226" s="208" t="s">
        <v>5</v>
      </c>
      <c r="F226" s="209" t="s">
        <v>958</v>
      </c>
      <c r="H226" s="208" t="s">
        <v>5</v>
      </c>
      <c r="I226" s="10"/>
      <c r="L226" s="206"/>
      <c r="M226" s="210"/>
      <c r="N226" s="211"/>
      <c r="O226" s="211"/>
      <c r="P226" s="211"/>
      <c r="Q226" s="211"/>
      <c r="R226" s="211"/>
      <c r="S226" s="211"/>
      <c r="T226" s="212"/>
      <c r="AT226" s="208" t="s">
        <v>185</v>
      </c>
      <c r="AU226" s="208" t="s">
        <v>81</v>
      </c>
      <c r="AV226" s="207" t="s">
        <v>77</v>
      </c>
      <c r="AW226" s="207" t="s">
        <v>36</v>
      </c>
      <c r="AX226" s="207" t="s">
        <v>73</v>
      </c>
      <c r="AY226" s="208" t="s">
        <v>175</v>
      </c>
    </row>
    <row r="227" spans="2:65" s="214" customFormat="1">
      <c r="B227" s="213"/>
      <c r="D227" s="202" t="s">
        <v>185</v>
      </c>
      <c r="E227" s="215" t="s">
        <v>5</v>
      </c>
      <c r="F227" s="216" t="s">
        <v>125</v>
      </c>
      <c r="H227" s="217">
        <v>5</v>
      </c>
      <c r="I227" s="11"/>
      <c r="L227" s="213"/>
      <c r="M227" s="218"/>
      <c r="N227" s="219"/>
      <c r="O227" s="219"/>
      <c r="P227" s="219"/>
      <c r="Q227" s="219"/>
      <c r="R227" s="219"/>
      <c r="S227" s="219"/>
      <c r="T227" s="220"/>
      <c r="AT227" s="215" t="s">
        <v>185</v>
      </c>
      <c r="AU227" s="215" t="s">
        <v>81</v>
      </c>
      <c r="AV227" s="214" t="s">
        <v>81</v>
      </c>
      <c r="AW227" s="214" t="s">
        <v>36</v>
      </c>
      <c r="AX227" s="214" t="s">
        <v>77</v>
      </c>
      <c r="AY227" s="215" t="s">
        <v>175</v>
      </c>
    </row>
    <row r="228" spans="2:65" s="109" customFormat="1" ht="16.5" customHeight="1">
      <c r="B228" s="110"/>
      <c r="C228" s="229" t="s">
        <v>425</v>
      </c>
      <c r="D228" s="229" t="s">
        <v>287</v>
      </c>
      <c r="E228" s="230" t="s">
        <v>690</v>
      </c>
      <c r="F228" s="379" t="s">
        <v>691</v>
      </c>
      <c r="G228" s="232" t="s">
        <v>341</v>
      </c>
      <c r="H228" s="233">
        <v>5</v>
      </c>
      <c r="I228" s="13"/>
      <c r="J228" s="234">
        <f>ROUND(I228*H228,2)</f>
        <v>0</v>
      </c>
      <c r="K228" s="231" t="s">
        <v>200</v>
      </c>
      <c r="L228" s="235"/>
      <c r="M228" s="236" t="s">
        <v>5</v>
      </c>
      <c r="N228" s="237" t="s">
        <v>44</v>
      </c>
      <c r="O228" s="111"/>
      <c r="P228" s="199">
        <f>O228*H228</f>
        <v>0</v>
      </c>
      <c r="Q228" s="199">
        <v>1.9E-3</v>
      </c>
      <c r="R228" s="199">
        <f>Q228*H228</f>
        <v>9.4999999999999998E-3</v>
      </c>
      <c r="S228" s="199">
        <v>0</v>
      </c>
      <c r="T228" s="200">
        <f>S228*H228</f>
        <v>0</v>
      </c>
      <c r="AR228" s="99" t="s">
        <v>225</v>
      </c>
      <c r="AT228" s="99" t="s">
        <v>287</v>
      </c>
      <c r="AU228" s="99" t="s">
        <v>81</v>
      </c>
      <c r="AY228" s="99" t="s">
        <v>175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99" t="s">
        <v>77</v>
      </c>
      <c r="BK228" s="201">
        <f>ROUND(I228*H228,2)</f>
        <v>0</v>
      </c>
      <c r="BL228" s="99" t="s">
        <v>113</v>
      </c>
      <c r="BM228" s="99" t="s">
        <v>974</v>
      </c>
    </row>
    <row r="229" spans="2:65" s="109" customFormat="1" ht="16.5" customHeight="1">
      <c r="B229" s="110"/>
      <c r="C229" s="191" t="s">
        <v>430</v>
      </c>
      <c r="D229" s="191" t="s">
        <v>177</v>
      </c>
      <c r="E229" s="192" t="s">
        <v>693</v>
      </c>
      <c r="F229" s="193" t="s">
        <v>694</v>
      </c>
      <c r="G229" s="194" t="s">
        <v>199</v>
      </c>
      <c r="H229" s="195">
        <v>63.85</v>
      </c>
      <c r="I229" s="9"/>
      <c r="J229" s="196">
        <f>ROUND(I229*H229,2)</f>
        <v>0</v>
      </c>
      <c r="K229" s="193" t="s">
        <v>200</v>
      </c>
      <c r="L229" s="110"/>
      <c r="M229" s="197" t="s">
        <v>5</v>
      </c>
      <c r="N229" s="198" t="s">
        <v>44</v>
      </c>
      <c r="O229" s="111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AR229" s="99" t="s">
        <v>113</v>
      </c>
      <c r="AT229" s="99" t="s">
        <v>177</v>
      </c>
      <c r="AU229" s="99" t="s">
        <v>81</v>
      </c>
      <c r="AY229" s="99" t="s">
        <v>175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99" t="s">
        <v>77</v>
      </c>
      <c r="BK229" s="201">
        <f>ROUND(I229*H229,2)</f>
        <v>0</v>
      </c>
      <c r="BL229" s="99" t="s">
        <v>113</v>
      </c>
      <c r="BM229" s="99" t="s">
        <v>975</v>
      </c>
    </row>
    <row r="230" spans="2:65" s="109" customFormat="1" ht="16.5" customHeight="1">
      <c r="B230" s="110"/>
      <c r="C230" s="191" t="s">
        <v>434</v>
      </c>
      <c r="D230" s="191" t="s">
        <v>177</v>
      </c>
      <c r="E230" s="192" t="s">
        <v>696</v>
      </c>
      <c r="F230" s="193" t="s">
        <v>697</v>
      </c>
      <c r="G230" s="194" t="s">
        <v>199</v>
      </c>
      <c r="H230" s="195">
        <v>63.85</v>
      </c>
      <c r="I230" s="9"/>
      <c r="J230" s="196">
        <f>ROUND(I230*H230,2)</f>
        <v>0</v>
      </c>
      <c r="K230" s="193" t="s">
        <v>200</v>
      </c>
      <c r="L230" s="110"/>
      <c r="M230" s="197" t="s">
        <v>5</v>
      </c>
      <c r="N230" s="198" t="s">
        <v>44</v>
      </c>
      <c r="O230" s="111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AR230" s="99" t="s">
        <v>113</v>
      </c>
      <c r="AT230" s="99" t="s">
        <v>177</v>
      </c>
      <c r="AU230" s="99" t="s">
        <v>81</v>
      </c>
      <c r="AY230" s="99" t="s">
        <v>175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99" t="s">
        <v>77</v>
      </c>
      <c r="BK230" s="201">
        <f>ROUND(I230*H230,2)</f>
        <v>0</v>
      </c>
      <c r="BL230" s="99" t="s">
        <v>113</v>
      </c>
      <c r="BM230" s="99" t="s">
        <v>976</v>
      </c>
    </row>
    <row r="231" spans="2:65" s="109" customFormat="1" ht="25.5" customHeight="1">
      <c r="B231" s="110"/>
      <c r="C231" s="191" t="s">
        <v>438</v>
      </c>
      <c r="D231" s="191" t="s">
        <v>177</v>
      </c>
      <c r="E231" s="192" t="s">
        <v>699</v>
      </c>
      <c r="F231" s="193" t="s">
        <v>700</v>
      </c>
      <c r="G231" s="194" t="s">
        <v>341</v>
      </c>
      <c r="H231" s="195">
        <v>4</v>
      </c>
      <c r="I231" s="9"/>
      <c r="J231" s="196">
        <f>ROUND(I231*H231,2)</f>
        <v>0</v>
      </c>
      <c r="K231" s="193" t="s">
        <v>200</v>
      </c>
      <c r="L231" s="110"/>
      <c r="M231" s="197" t="s">
        <v>5</v>
      </c>
      <c r="N231" s="198" t="s">
        <v>44</v>
      </c>
      <c r="O231" s="111"/>
      <c r="P231" s="199">
        <f>O231*H231</f>
        <v>0</v>
      </c>
      <c r="Q231" s="199">
        <v>0.46009</v>
      </c>
      <c r="R231" s="199">
        <f>Q231*H231</f>
        <v>1.84036</v>
      </c>
      <c r="S231" s="199">
        <v>0</v>
      </c>
      <c r="T231" s="200">
        <f>S231*H231</f>
        <v>0</v>
      </c>
      <c r="AR231" s="99" t="s">
        <v>113</v>
      </c>
      <c r="AT231" s="99" t="s">
        <v>177</v>
      </c>
      <c r="AU231" s="99" t="s">
        <v>81</v>
      </c>
      <c r="AY231" s="99" t="s">
        <v>175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99" t="s">
        <v>77</v>
      </c>
      <c r="BK231" s="201">
        <f>ROUND(I231*H231,2)</f>
        <v>0</v>
      </c>
      <c r="BL231" s="99" t="s">
        <v>113</v>
      </c>
      <c r="BM231" s="99" t="s">
        <v>977</v>
      </c>
    </row>
    <row r="232" spans="2:65" s="109" customFormat="1" ht="16.5" customHeight="1">
      <c r="B232" s="110"/>
      <c r="C232" s="191" t="s">
        <v>442</v>
      </c>
      <c r="D232" s="191" t="s">
        <v>177</v>
      </c>
      <c r="E232" s="192" t="s">
        <v>702</v>
      </c>
      <c r="F232" s="193" t="s">
        <v>703</v>
      </c>
      <c r="G232" s="194" t="s">
        <v>341</v>
      </c>
      <c r="H232" s="195">
        <v>5</v>
      </c>
      <c r="I232" s="9"/>
      <c r="J232" s="196">
        <f>ROUND(I232*H232,2)</f>
        <v>0</v>
      </c>
      <c r="K232" s="193" t="s">
        <v>200</v>
      </c>
      <c r="L232" s="110"/>
      <c r="M232" s="197" t="s">
        <v>5</v>
      </c>
      <c r="N232" s="198" t="s">
        <v>44</v>
      </c>
      <c r="O232" s="111"/>
      <c r="P232" s="199">
        <f>O232*H232</f>
        <v>0</v>
      </c>
      <c r="Q232" s="199">
        <v>0.12303</v>
      </c>
      <c r="R232" s="199">
        <f>Q232*H232</f>
        <v>0.61514999999999997</v>
      </c>
      <c r="S232" s="199">
        <v>0</v>
      </c>
      <c r="T232" s="200">
        <f>S232*H232</f>
        <v>0</v>
      </c>
      <c r="AR232" s="99" t="s">
        <v>113</v>
      </c>
      <c r="AT232" s="99" t="s">
        <v>177</v>
      </c>
      <c r="AU232" s="99" t="s">
        <v>81</v>
      </c>
      <c r="AY232" s="99" t="s">
        <v>175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99" t="s">
        <v>77</v>
      </c>
      <c r="BK232" s="201">
        <f>ROUND(I232*H232,2)</f>
        <v>0</v>
      </c>
      <c r="BL232" s="99" t="s">
        <v>113</v>
      </c>
      <c r="BM232" s="99" t="s">
        <v>978</v>
      </c>
    </row>
    <row r="233" spans="2:65" s="207" customFormat="1">
      <c r="B233" s="206"/>
      <c r="D233" s="202" t="s">
        <v>185</v>
      </c>
      <c r="E233" s="208" t="s">
        <v>5</v>
      </c>
      <c r="F233" s="209" t="s">
        <v>958</v>
      </c>
      <c r="H233" s="208" t="s">
        <v>5</v>
      </c>
      <c r="I233" s="10"/>
      <c r="L233" s="206"/>
      <c r="M233" s="210"/>
      <c r="N233" s="211"/>
      <c r="O233" s="211"/>
      <c r="P233" s="211"/>
      <c r="Q233" s="211"/>
      <c r="R233" s="211"/>
      <c r="S233" s="211"/>
      <c r="T233" s="212"/>
      <c r="AT233" s="208" t="s">
        <v>185</v>
      </c>
      <c r="AU233" s="208" t="s">
        <v>81</v>
      </c>
      <c r="AV233" s="207" t="s">
        <v>77</v>
      </c>
      <c r="AW233" s="207" t="s">
        <v>36</v>
      </c>
      <c r="AX233" s="207" t="s">
        <v>73</v>
      </c>
      <c r="AY233" s="208" t="s">
        <v>175</v>
      </c>
    </row>
    <row r="234" spans="2:65" s="214" customFormat="1">
      <c r="B234" s="213"/>
      <c r="D234" s="202" t="s">
        <v>185</v>
      </c>
      <c r="E234" s="215" t="s">
        <v>5</v>
      </c>
      <c r="F234" s="216" t="s">
        <v>125</v>
      </c>
      <c r="H234" s="217">
        <v>5</v>
      </c>
      <c r="I234" s="11"/>
      <c r="L234" s="213"/>
      <c r="M234" s="218"/>
      <c r="N234" s="219"/>
      <c r="O234" s="219"/>
      <c r="P234" s="219"/>
      <c r="Q234" s="219"/>
      <c r="R234" s="219"/>
      <c r="S234" s="219"/>
      <c r="T234" s="220"/>
      <c r="AT234" s="215" t="s">
        <v>185</v>
      </c>
      <c r="AU234" s="215" t="s">
        <v>81</v>
      </c>
      <c r="AV234" s="214" t="s">
        <v>81</v>
      </c>
      <c r="AW234" s="214" t="s">
        <v>36</v>
      </c>
      <c r="AX234" s="214" t="s">
        <v>77</v>
      </c>
      <c r="AY234" s="215" t="s">
        <v>175</v>
      </c>
    </row>
    <row r="235" spans="2:65" s="109" customFormat="1" ht="16.5" customHeight="1">
      <c r="B235" s="110"/>
      <c r="C235" s="229" t="s">
        <v>446</v>
      </c>
      <c r="D235" s="229" t="s">
        <v>287</v>
      </c>
      <c r="E235" s="230" t="s">
        <v>705</v>
      </c>
      <c r="F235" s="379" t="s">
        <v>706</v>
      </c>
      <c r="G235" s="232" t="s">
        <v>675</v>
      </c>
      <c r="H235" s="233">
        <v>5</v>
      </c>
      <c r="I235" s="13"/>
      <c r="J235" s="234">
        <f>ROUND(I235*H235,2)</f>
        <v>0</v>
      </c>
      <c r="K235" s="231" t="s">
        <v>5</v>
      </c>
      <c r="L235" s="235"/>
      <c r="M235" s="236" t="s">
        <v>5</v>
      </c>
      <c r="N235" s="237" t="s">
        <v>44</v>
      </c>
      <c r="O235" s="111"/>
      <c r="P235" s="199">
        <f>O235*H235</f>
        <v>0</v>
      </c>
      <c r="Q235" s="199">
        <v>7.1000000000000004E-3</v>
      </c>
      <c r="R235" s="199">
        <f>Q235*H235</f>
        <v>3.5500000000000004E-2</v>
      </c>
      <c r="S235" s="199">
        <v>0</v>
      </c>
      <c r="T235" s="200">
        <f>S235*H235</f>
        <v>0</v>
      </c>
      <c r="AR235" s="99" t="s">
        <v>225</v>
      </c>
      <c r="AT235" s="99" t="s">
        <v>287</v>
      </c>
      <c r="AU235" s="99" t="s">
        <v>81</v>
      </c>
      <c r="AY235" s="99" t="s">
        <v>175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99" t="s">
        <v>77</v>
      </c>
      <c r="BK235" s="201">
        <f>ROUND(I235*H235,2)</f>
        <v>0</v>
      </c>
      <c r="BL235" s="99" t="s">
        <v>113</v>
      </c>
      <c r="BM235" s="99" t="s">
        <v>979</v>
      </c>
    </row>
    <row r="236" spans="2:65" s="109" customFormat="1" ht="16.5" customHeight="1">
      <c r="B236" s="110"/>
      <c r="C236" s="229" t="s">
        <v>450</v>
      </c>
      <c r="D236" s="229" t="s">
        <v>287</v>
      </c>
      <c r="E236" s="230" t="s">
        <v>708</v>
      </c>
      <c r="F236" s="379" t="s">
        <v>709</v>
      </c>
      <c r="G236" s="232" t="s">
        <v>675</v>
      </c>
      <c r="H236" s="233">
        <v>5</v>
      </c>
      <c r="I236" s="13"/>
      <c r="J236" s="234">
        <f>ROUND(I236*H236,2)</f>
        <v>0</v>
      </c>
      <c r="K236" s="231" t="s">
        <v>5</v>
      </c>
      <c r="L236" s="235"/>
      <c r="M236" s="236" t="s">
        <v>5</v>
      </c>
      <c r="N236" s="237" t="s">
        <v>44</v>
      </c>
      <c r="O236" s="111"/>
      <c r="P236" s="199">
        <f>O236*H236</f>
        <v>0</v>
      </c>
      <c r="Q236" s="199">
        <v>6.4999999999999997E-4</v>
      </c>
      <c r="R236" s="199">
        <f>Q236*H236</f>
        <v>3.2499999999999999E-3</v>
      </c>
      <c r="S236" s="199">
        <v>0</v>
      </c>
      <c r="T236" s="200">
        <f>S236*H236</f>
        <v>0</v>
      </c>
      <c r="AR236" s="99" t="s">
        <v>225</v>
      </c>
      <c r="AT236" s="99" t="s">
        <v>287</v>
      </c>
      <c r="AU236" s="99" t="s">
        <v>81</v>
      </c>
      <c r="AY236" s="99" t="s">
        <v>175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99" t="s">
        <v>77</v>
      </c>
      <c r="BK236" s="201">
        <f>ROUND(I236*H236,2)</f>
        <v>0</v>
      </c>
      <c r="BL236" s="99" t="s">
        <v>113</v>
      </c>
      <c r="BM236" s="99" t="s">
        <v>980</v>
      </c>
    </row>
    <row r="237" spans="2:65" s="109" customFormat="1" ht="16.5" customHeight="1">
      <c r="B237" s="110"/>
      <c r="C237" s="191" t="s">
        <v>455</v>
      </c>
      <c r="D237" s="191" t="s">
        <v>177</v>
      </c>
      <c r="E237" s="192" t="s">
        <v>519</v>
      </c>
      <c r="F237" s="193" t="s">
        <v>520</v>
      </c>
      <c r="G237" s="194" t="s">
        <v>199</v>
      </c>
      <c r="H237" s="195">
        <v>63.85</v>
      </c>
      <c r="I237" s="9"/>
      <c r="J237" s="196">
        <f>ROUND(I237*H237,2)</f>
        <v>0</v>
      </c>
      <c r="K237" s="193" t="s">
        <v>200</v>
      </c>
      <c r="L237" s="110"/>
      <c r="M237" s="197" t="s">
        <v>5</v>
      </c>
      <c r="N237" s="198" t="s">
        <v>44</v>
      </c>
      <c r="O237" s="111"/>
      <c r="P237" s="199">
        <f>O237*H237</f>
        <v>0</v>
      </c>
      <c r="Q237" s="199">
        <v>9.0000000000000006E-5</v>
      </c>
      <c r="R237" s="199">
        <f>Q237*H237</f>
        <v>5.7465000000000007E-3</v>
      </c>
      <c r="S237" s="199">
        <v>0</v>
      </c>
      <c r="T237" s="200">
        <f>S237*H237</f>
        <v>0</v>
      </c>
      <c r="AR237" s="99" t="s">
        <v>113</v>
      </c>
      <c r="AT237" s="99" t="s">
        <v>177</v>
      </c>
      <c r="AU237" s="99" t="s">
        <v>81</v>
      </c>
      <c r="AY237" s="99" t="s">
        <v>175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99" t="s">
        <v>77</v>
      </c>
      <c r="BK237" s="201">
        <f>ROUND(I237*H237,2)</f>
        <v>0</v>
      </c>
      <c r="BL237" s="99" t="s">
        <v>113</v>
      </c>
      <c r="BM237" s="99" t="s">
        <v>981</v>
      </c>
    </row>
    <row r="238" spans="2:65" s="109" customFormat="1" ht="16.5" customHeight="1">
      <c r="B238" s="110"/>
      <c r="C238" s="191" t="s">
        <v>459</v>
      </c>
      <c r="D238" s="191" t="s">
        <v>177</v>
      </c>
      <c r="E238" s="192" t="s">
        <v>712</v>
      </c>
      <c r="F238" s="193" t="s">
        <v>713</v>
      </c>
      <c r="G238" s="194" t="s">
        <v>341</v>
      </c>
      <c r="H238" s="195">
        <v>5</v>
      </c>
      <c r="I238" s="9"/>
      <c r="J238" s="196">
        <f>ROUND(I238*H238,2)</f>
        <v>0</v>
      </c>
      <c r="K238" s="193" t="s">
        <v>5</v>
      </c>
      <c r="L238" s="110"/>
      <c r="M238" s="197" t="s">
        <v>5</v>
      </c>
      <c r="N238" s="198" t="s">
        <v>44</v>
      </c>
      <c r="O238" s="111"/>
      <c r="P238" s="199">
        <f>O238*H238</f>
        <v>0</v>
      </c>
      <c r="Q238" s="199">
        <v>1.4999999999999999E-4</v>
      </c>
      <c r="R238" s="199">
        <f>Q238*H238</f>
        <v>7.4999999999999991E-4</v>
      </c>
      <c r="S238" s="199">
        <v>0</v>
      </c>
      <c r="T238" s="200">
        <f>S238*H238</f>
        <v>0</v>
      </c>
      <c r="AR238" s="99" t="s">
        <v>113</v>
      </c>
      <c r="AT238" s="99" t="s">
        <v>177</v>
      </c>
      <c r="AU238" s="99" t="s">
        <v>81</v>
      </c>
      <c r="AY238" s="99" t="s">
        <v>175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99" t="s">
        <v>77</v>
      </c>
      <c r="BK238" s="201">
        <f>ROUND(I238*H238,2)</f>
        <v>0</v>
      </c>
      <c r="BL238" s="99" t="s">
        <v>113</v>
      </c>
      <c r="BM238" s="99" t="s">
        <v>982</v>
      </c>
    </row>
    <row r="239" spans="2:65" s="207" customFormat="1">
      <c r="B239" s="206"/>
      <c r="D239" s="202" t="s">
        <v>185</v>
      </c>
      <c r="E239" s="208" t="s">
        <v>5</v>
      </c>
      <c r="F239" s="209" t="s">
        <v>715</v>
      </c>
      <c r="H239" s="208" t="s">
        <v>5</v>
      </c>
      <c r="I239" s="10"/>
      <c r="L239" s="206"/>
      <c r="M239" s="210"/>
      <c r="N239" s="211"/>
      <c r="O239" s="211"/>
      <c r="P239" s="211"/>
      <c r="Q239" s="211"/>
      <c r="R239" s="211"/>
      <c r="S239" s="211"/>
      <c r="T239" s="212"/>
      <c r="AT239" s="208" t="s">
        <v>185</v>
      </c>
      <c r="AU239" s="208" t="s">
        <v>81</v>
      </c>
      <c r="AV239" s="207" t="s">
        <v>77</v>
      </c>
      <c r="AW239" s="207" t="s">
        <v>36</v>
      </c>
      <c r="AX239" s="207" t="s">
        <v>73</v>
      </c>
      <c r="AY239" s="208" t="s">
        <v>175</v>
      </c>
    </row>
    <row r="240" spans="2:65" s="214" customFormat="1">
      <c r="B240" s="213"/>
      <c r="D240" s="202" t="s">
        <v>185</v>
      </c>
      <c r="E240" s="215" t="s">
        <v>5</v>
      </c>
      <c r="F240" s="216" t="s">
        <v>125</v>
      </c>
      <c r="H240" s="217">
        <v>5</v>
      </c>
      <c r="I240" s="11"/>
      <c r="L240" s="213"/>
      <c r="M240" s="218"/>
      <c r="N240" s="219"/>
      <c r="O240" s="219"/>
      <c r="P240" s="219"/>
      <c r="Q240" s="219"/>
      <c r="R240" s="219"/>
      <c r="S240" s="219"/>
      <c r="T240" s="220"/>
      <c r="AT240" s="215" t="s">
        <v>185</v>
      </c>
      <c r="AU240" s="215" t="s">
        <v>81</v>
      </c>
      <c r="AV240" s="214" t="s">
        <v>81</v>
      </c>
      <c r="AW240" s="214" t="s">
        <v>36</v>
      </c>
      <c r="AX240" s="214" t="s">
        <v>77</v>
      </c>
      <c r="AY240" s="215" t="s">
        <v>175</v>
      </c>
    </row>
    <row r="241" spans="2:65" s="179" customFormat="1" ht="29.85" customHeight="1">
      <c r="B241" s="178"/>
      <c r="D241" s="180" t="s">
        <v>72</v>
      </c>
      <c r="E241" s="189" t="s">
        <v>232</v>
      </c>
      <c r="F241" s="189" t="s">
        <v>522</v>
      </c>
      <c r="I241" s="8"/>
      <c r="J241" s="190">
        <f>BK241</f>
        <v>0</v>
      </c>
      <c r="L241" s="178"/>
      <c r="M241" s="183"/>
      <c r="N241" s="184"/>
      <c r="O241" s="184"/>
      <c r="P241" s="185">
        <f>SUM(P242:P244)</f>
        <v>0</v>
      </c>
      <c r="Q241" s="184"/>
      <c r="R241" s="185">
        <f>SUM(R242:R244)</f>
        <v>0</v>
      </c>
      <c r="S241" s="184"/>
      <c r="T241" s="186">
        <f>SUM(T242:T244)</f>
        <v>0</v>
      </c>
      <c r="AR241" s="180" t="s">
        <v>77</v>
      </c>
      <c r="AT241" s="187" t="s">
        <v>72</v>
      </c>
      <c r="AU241" s="187" t="s">
        <v>77</v>
      </c>
      <c r="AY241" s="180" t="s">
        <v>175</v>
      </c>
      <c r="BK241" s="188">
        <f>SUM(BK242:BK244)</f>
        <v>0</v>
      </c>
    </row>
    <row r="242" spans="2:65" s="109" customFormat="1" ht="25.5" customHeight="1">
      <c r="B242" s="110"/>
      <c r="C242" s="191" t="s">
        <v>463</v>
      </c>
      <c r="D242" s="191" t="s">
        <v>177</v>
      </c>
      <c r="E242" s="192" t="s">
        <v>540</v>
      </c>
      <c r="F242" s="193" t="s">
        <v>541</v>
      </c>
      <c r="G242" s="194" t="s">
        <v>199</v>
      </c>
      <c r="H242" s="195">
        <v>127.7</v>
      </c>
      <c r="I242" s="9"/>
      <c r="J242" s="196">
        <f>ROUND(I242*H242,2)</f>
        <v>0</v>
      </c>
      <c r="K242" s="193" t="s">
        <v>5</v>
      </c>
      <c r="L242" s="110"/>
      <c r="M242" s="197" t="s">
        <v>5</v>
      </c>
      <c r="N242" s="198" t="s">
        <v>44</v>
      </c>
      <c r="O242" s="111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AR242" s="99" t="s">
        <v>113</v>
      </c>
      <c r="AT242" s="99" t="s">
        <v>177</v>
      </c>
      <c r="AU242" s="99" t="s">
        <v>81</v>
      </c>
      <c r="AY242" s="99" t="s">
        <v>175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99" t="s">
        <v>77</v>
      </c>
      <c r="BK242" s="201">
        <f>ROUND(I242*H242,2)</f>
        <v>0</v>
      </c>
      <c r="BL242" s="99" t="s">
        <v>113</v>
      </c>
      <c r="BM242" s="99" t="s">
        <v>983</v>
      </c>
    </row>
    <row r="243" spans="2:65" s="207" customFormat="1">
      <c r="B243" s="206"/>
      <c r="D243" s="202" t="s">
        <v>185</v>
      </c>
      <c r="E243" s="208" t="s">
        <v>5</v>
      </c>
      <c r="F243" s="209" t="s">
        <v>604</v>
      </c>
      <c r="H243" s="208" t="s">
        <v>5</v>
      </c>
      <c r="I243" s="10"/>
      <c r="L243" s="206"/>
      <c r="M243" s="210"/>
      <c r="N243" s="211"/>
      <c r="O243" s="211"/>
      <c r="P243" s="211"/>
      <c r="Q243" s="211"/>
      <c r="R243" s="211"/>
      <c r="S243" s="211"/>
      <c r="T243" s="212"/>
      <c r="AT243" s="208" t="s">
        <v>185</v>
      </c>
      <c r="AU243" s="208" t="s">
        <v>81</v>
      </c>
      <c r="AV243" s="207" t="s">
        <v>77</v>
      </c>
      <c r="AW243" s="207" t="s">
        <v>36</v>
      </c>
      <c r="AX243" s="207" t="s">
        <v>73</v>
      </c>
      <c r="AY243" s="208" t="s">
        <v>175</v>
      </c>
    </row>
    <row r="244" spans="2:65" s="214" customFormat="1">
      <c r="B244" s="213"/>
      <c r="D244" s="202" t="s">
        <v>185</v>
      </c>
      <c r="E244" s="215" t="s">
        <v>5</v>
      </c>
      <c r="F244" s="216" t="s">
        <v>984</v>
      </c>
      <c r="H244" s="217">
        <v>127.7</v>
      </c>
      <c r="I244" s="11"/>
      <c r="L244" s="213"/>
      <c r="M244" s="218"/>
      <c r="N244" s="219"/>
      <c r="O244" s="219"/>
      <c r="P244" s="219"/>
      <c r="Q244" s="219"/>
      <c r="R244" s="219"/>
      <c r="S244" s="219"/>
      <c r="T244" s="220"/>
      <c r="AT244" s="215" t="s">
        <v>185</v>
      </c>
      <c r="AU244" s="215" t="s">
        <v>81</v>
      </c>
      <c r="AV244" s="214" t="s">
        <v>81</v>
      </c>
      <c r="AW244" s="214" t="s">
        <v>36</v>
      </c>
      <c r="AX244" s="214" t="s">
        <v>77</v>
      </c>
      <c r="AY244" s="215" t="s">
        <v>175</v>
      </c>
    </row>
    <row r="245" spans="2:65" s="179" customFormat="1" ht="29.85" customHeight="1">
      <c r="B245" s="178"/>
      <c r="D245" s="180" t="s">
        <v>72</v>
      </c>
      <c r="E245" s="189" t="s">
        <v>547</v>
      </c>
      <c r="F245" s="189" t="s">
        <v>548</v>
      </c>
      <c r="I245" s="8"/>
      <c r="J245" s="190">
        <f>BK245</f>
        <v>0</v>
      </c>
      <c r="L245" s="178"/>
      <c r="M245" s="183"/>
      <c r="N245" s="184"/>
      <c r="O245" s="184"/>
      <c r="P245" s="185">
        <f>SUM(P246:P249)</f>
        <v>0</v>
      </c>
      <c r="Q245" s="184"/>
      <c r="R245" s="185">
        <f>SUM(R246:R249)</f>
        <v>0</v>
      </c>
      <c r="S245" s="184"/>
      <c r="T245" s="186">
        <f>SUM(T246:T249)</f>
        <v>0</v>
      </c>
      <c r="AR245" s="180" t="s">
        <v>77</v>
      </c>
      <c r="AT245" s="187" t="s">
        <v>72</v>
      </c>
      <c r="AU245" s="187" t="s">
        <v>77</v>
      </c>
      <c r="AY245" s="180" t="s">
        <v>175</v>
      </c>
      <c r="BK245" s="188">
        <f>SUM(BK246:BK249)</f>
        <v>0</v>
      </c>
    </row>
    <row r="246" spans="2:65" s="109" customFormat="1" ht="16.5" customHeight="1">
      <c r="B246" s="110"/>
      <c r="C246" s="191" t="s">
        <v>468</v>
      </c>
      <c r="D246" s="191" t="s">
        <v>177</v>
      </c>
      <c r="E246" s="192" t="s">
        <v>550</v>
      </c>
      <c r="F246" s="193" t="s">
        <v>551</v>
      </c>
      <c r="G246" s="194" t="s">
        <v>290</v>
      </c>
      <c r="H246" s="195">
        <v>26.97</v>
      </c>
      <c r="I246" s="9"/>
      <c r="J246" s="196">
        <f>ROUND(I246*H246,2)</f>
        <v>0</v>
      </c>
      <c r="K246" s="193" t="s">
        <v>5</v>
      </c>
      <c r="L246" s="110"/>
      <c r="M246" s="197" t="s">
        <v>5</v>
      </c>
      <c r="N246" s="198" t="s">
        <v>44</v>
      </c>
      <c r="O246" s="11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AR246" s="99" t="s">
        <v>113</v>
      </c>
      <c r="AT246" s="99" t="s">
        <v>177</v>
      </c>
      <c r="AU246" s="99" t="s">
        <v>81</v>
      </c>
      <c r="AY246" s="99" t="s">
        <v>175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99" t="s">
        <v>77</v>
      </c>
      <c r="BK246" s="201">
        <f>ROUND(I246*H246,2)</f>
        <v>0</v>
      </c>
      <c r="BL246" s="99" t="s">
        <v>113</v>
      </c>
      <c r="BM246" s="99" t="s">
        <v>985</v>
      </c>
    </row>
    <row r="247" spans="2:65" s="207" customFormat="1">
      <c r="B247" s="206"/>
      <c r="D247" s="202" t="s">
        <v>185</v>
      </c>
      <c r="E247" s="208" t="s">
        <v>5</v>
      </c>
      <c r="F247" s="209" t="s">
        <v>553</v>
      </c>
      <c r="H247" s="208" t="s">
        <v>5</v>
      </c>
      <c r="I247" s="10"/>
      <c r="L247" s="206"/>
      <c r="M247" s="210"/>
      <c r="N247" s="211"/>
      <c r="O247" s="211"/>
      <c r="P247" s="211"/>
      <c r="Q247" s="211"/>
      <c r="R247" s="211"/>
      <c r="S247" s="211"/>
      <c r="T247" s="212"/>
      <c r="AT247" s="208" t="s">
        <v>185</v>
      </c>
      <c r="AU247" s="208" t="s">
        <v>81</v>
      </c>
      <c r="AV247" s="207" t="s">
        <v>77</v>
      </c>
      <c r="AW247" s="207" t="s">
        <v>36</v>
      </c>
      <c r="AX247" s="207" t="s">
        <v>73</v>
      </c>
      <c r="AY247" s="208" t="s">
        <v>175</v>
      </c>
    </row>
    <row r="248" spans="2:65" s="207" customFormat="1">
      <c r="B248" s="206"/>
      <c r="D248" s="202" t="s">
        <v>185</v>
      </c>
      <c r="E248" s="208" t="s">
        <v>5</v>
      </c>
      <c r="F248" s="209" t="s">
        <v>276</v>
      </c>
      <c r="H248" s="208" t="s">
        <v>5</v>
      </c>
      <c r="I248" s="10"/>
      <c r="L248" s="206"/>
      <c r="M248" s="210"/>
      <c r="N248" s="211"/>
      <c r="O248" s="211"/>
      <c r="P248" s="211"/>
      <c r="Q248" s="211"/>
      <c r="R248" s="211"/>
      <c r="S248" s="211"/>
      <c r="T248" s="212"/>
      <c r="AT248" s="208" t="s">
        <v>185</v>
      </c>
      <c r="AU248" s="208" t="s">
        <v>81</v>
      </c>
      <c r="AV248" s="207" t="s">
        <v>77</v>
      </c>
      <c r="AW248" s="207" t="s">
        <v>36</v>
      </c>
      <c r="AX248" s="207" t="s">
        <v>73</v>
      </c>
      <c r="AY248" s="208" t="s">
        <v>175</v>
      </c>
    </row>
    <row r="249" spans="2:65" s="214" customFormat="1">
      <c r="B249" s="213"/>
      <c r="D249" s="202" t="s">
        <v>185</v>
      </c>
      <c r="E249" s="215" t="s">
        <v>5</v>
      </c>
      <c r="F249" s="216" t="s">
        <v>986</v>
      </c>
      <c r="H249" s="217">
        <v>26.97</v>
      </c>
      <c r="I249" s="11"/>
      <c r="L249" s="213"/>
      <c r="M249" s="218"/>
      <c r="N249" s="219"/>
      <c r="O249" s="219"/>
      <c r="P249" s="219"/>
      <c r="Q249" s="219"/>
      <c r="R249" s="219"/>
      <c r="S249" s="219"/>
      <c r="T249" s="220"/>
      <c r="AT249" s="215" t="s">
        <v>185</v>
      </c>
      <c r="AU249" s="215" t="s">
        <v>81</v>
      </c>
      <c r="AV249" s="214" t="s">
        <v>81</v>
      </c>
      <c r="AW249" s="214" t="s">
        <v>36</v>
      </c>
      <c r="AX249" s="214" t="s">
        <v>77</v>
      </c>
      <c r="AY249" s="215" t="s">
        <v>175</v>
      </c>
    </row>
    <row r="250" spans="2:65" s="179" customFormat="1" ht="29.85" customHeight="1">
      <c r="B250" s="178"/>
      <c r="D250" s="180" t="s">
        <v>72</v>
      </c>
      <c r="E250" s="189" t="s">
        <v>556</v>
      </c>
      <c r="F250" s="189" t="s">
        <v>557</v>
      </c>
      <c r="I250" s="8"/>
      <c r="J250" s="190">
        <f>BK250</f>
        <v>0</v>
      </c>
      <c r="L250" s="178"/>
      <c r="M250" s="183"/>
      <c r="N250" s="184"/>
      <c r="O250" s="184"/>
      <c r="P250" s="185">
        <f>P251</f>
        <v>0</v>
      </c>
      <c r="Q250" s="184"/>
      <c r="R250" s="185">
        <f>R251</f>
        <v>0</v>
      </c>
      <c r="S250" s="184"/>
      <c r="T250" s="186">
        <f>T251</f>
        <v>0</v>
      </c>
      <c r="AR250" s="180" t="s">
        <v>77</v>
      </c>
      <c r="AT250" s="187" t="s">
        <v>72</v>
      </c>
      <c r="AU250" s="187" t="s">
        <v>77</v>
      </c>
      <c r="AY250" s="180" t="s">
        <v>175</v>
      </c>
      <c r="BK250" s="188">
        <f>BK251</f>
        <v>0</v>
      </c>
    </row>
    <row r="251" spans="2:65" s="109" customFormat="1" ht="25.5" customHeight="1">
      <c r="B251" s="110"/>
      <c r="C251" s="191" t="s">
        <v>472</v>
      </c>
      <c r="D251" s="191" t="s">
        <v>177</v>
      </c>
      <c r="E251" s="192" t="s">
        <v>723</v>
      </c>
      <c r="F251" s="193" t="s">
        <v>724</v>
      </c>
      <c r="G251" s="194" t="s">
        <v>290</v>
      </c>
      <c r="H251" s="195">
        <v>4.03</v>
      </c>
      <c r="I251" s="9"/>
      <c r="J251" s="196">
        <f>ROUND(I251*H251,2)</f>
        <v>0</v>
      </c>
      <c r="K251" s="193" t="s">
        <v>200</v>
      </c>
      <c r="L251" s="110"/>
      <c r="M251" s="197" t="s">
        <v>5</v>
      </c>
      <c r="N251" s="198" t="s">
        <v>44</v>
      </c>
      <c r="O251" s="111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AR251" s="99" t="s">
        <v>113</v>
      </c>
      <c r="AT251" s="99" t="s">
        <v>177</v>
      </c>
      <c r="AU251" s="99" t="s">
        <v>81</v>
      </c>
      <c r="AY251" s="99" t="s">
        <v>175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99" t="s">
        <v>77</v>
      </c>
      <c r="BK251" s="201">
        <f>ROUND(I251*H251,2)</f>
        <v>0</v>
      </c>
      <c r="BL251" s="99" t="s">
        <v>113</v>
      </c>
      <c r="BM251" s="99" t="s">
        <v>987</v>
      </c>
    </row>
    <row r="252" spans="2:65" s="179" customFormat="1" ht="37.35" customHeight="1">
      <c r="B252" s="178"/>
      <c r="D252" s="180" t="s">
        <v>72</v>
      </c>
      <c r="E252" s="181" t="s">
        <v>726</v>
      </c>
      <c r="F252" s="181" t="s">
        <v>727</v>
      </c>
      <c r="I252" s="8"/>
      <c r="J252" s="182">
        <f>BK252</f>
        <v>0</v>
      </c>
      <c r="L252" s="178"/>
      <c r="M252" s="183"/>
      <c r="N252" s="184"/>
      <c r="O252" s="184"/>
      <c r="P252" s="185">
        <f>SUM(P253:P273)</f>
        <v>0</v>
      </c>
      <c r="Q252" s="184"/>
      <c r="R252" s="185">
        <f>SUM(R253:R273)</f>
        <v>0</v>
      </c>
      <c r="S252" s="184"/>
      <c r="T252" s="186">
        <f>SUM(T253:T273)</f>
        <v>0</v>
      </c>
      <c r="AR252" s="180" t="s">
        <v>113</v>
      </c>
      <c r="AT252" s="187" t="s">
        <v>72</v>
      </c>
      <c r="AU252" s="187" t="s">
        <v>73</v>
      </c>
      <c r="AY252" s="180" t="s">
        <v>175</v>
      </c>
      <c r="BK252" s="188">
        <f>SUM(BK253:BK273)</f>
        <v>0</v>
      </c>
    </row>
    <row r="253" spans="2:65" s="109" customFormat="1" ht="16.5" customHeight="1">
      <c r="B253" s="110"/>
      <c r="C253" s="191" t="s">
        <v>476</v>
      </c>
      <c r="D253" s="191" t="s">
        <v>177</v>
      </c>
      <c r="E253" s="192" t="s">
        <v>733</v>
      </c>
      <c r="F253" s="193" t="s">
        <v>734</v>
      </c>
      <c r="G253" s="194" t="s">
        <v>199</v>
      </c>
      <c r="H253" s="195">
        <v>63.85</v>
      </c>
      <c r="I253" s="9"/>
      <c r="J253" s="196">
        <f>ROUND(I253*H253,2)</f>
        <v>0</v>
      </c>
      <c r="K253" s="193" t="s">
        <v>5</v>
      </c>
      <c r="L253" s="110"/>
      <c r="M253" s="197" t="s">
        <v>5</v>
      </c>
      <c r="N253" s="198" t="s">
        <v>44</v>
      </c>
      <c r="O253" s="111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AR253" s="99" t="s">
        <v>731</v>
      </c>
      <c r="AT253" s="99" t="s">
        <v>177</v>
      </c>
      <c r="AU253" s="99" t="s">
        <v>77</v>
      </c>
      <c r="AY253" s="99" t="s">
        <v>175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99" t="s">
        <v>77</v>
      </c>
      <c r="BK253" s="201">
        <f>ROUND(I253*H253,2)</f>
        <v>0</v>
      </c>
      <c r="BL253" s="99" t="s">
        <v>731</v>
      </c>
      <c r="BM253" s="99" t="s">
        <v>988</v>
      </c>
    </row>
    <row r="254" spans="2:65" s="109" customFormat="1" ht="16.5" customHeight="1">
      <c r="B254" s="110"/>
      <c r="C254" s="191" t="s">
        <v>480</v>
      </c>
      <c r="D254" s="191" t="s">
        <v>177</v>
      </c>
      <c r="E254" s="192" t="s">
        <v>728</v>
      </c>
      <c r="F254" s="193" t="s">
        <v>729</v>
      </c>
      <c r="G254" s="194" t="s">
        <v>730</v>
      </c>
      <c r="H254" s="195">
        <v>1</v>
      </c>
      <c r="I254" s="9"/>
      <c r="J254" s="196">
        <f>ROUND(I254*H254,2)</f>
        <v>0</v>
      </c>
      <c r="K254" s="193" t="s">
        <v>5</v>
      </c>
      <c r="L254" s="110"/>
      <c r="M254" s="197" t="s">
        <v>5</v>
      </c>
      <c r="N254" s="198" t="s">
        <v>44</v>
      </c>
      <c r="O254" s="111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AR254" s="99" t="s">
        <v>731</v>
      </c>
      <c r="AT254" s="99" t="s">
        <v>177</v>
      </c>
      <c r="AU254" s="99" t="s">
        <v>77</v>
      </c>
      <c r="AY254" s="99" t="s">
        <v>175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99" t="s">
        <v>77</v>
      </c>
      <c r="BK254" s="201">
        <f>ROUND(I254*H254,2)</f>
        <v>0</v>
      </c>
      <c r="BL254" s="99" t="s">
        <v>731</v>
      </c>
      <c r="BM254" s="99" t="s">
        <v>989</v>
      </c>
    </row>
    <row r="255" spans="2:65" s="109" customFormat="1" ht="16.5" customHeight="1">
      <c r="B255" s="110"/>
      <c r="C255" s="191" t="s">
        <v>484</v>
      </c>
      <c r="D255" s="191" t="s">
        <v>177</v>
      </c>
      <c r="E255" s="192" t="s">
        <v>736</v>
      </c>
      <c r="F255" s="193" t="s">
        <v>737</v>
      </c>
      <c r="G255" s="194" t="s">
        <v>199</v>
      </c>
      <c r="H255" s="195">
        <v>75</v>
      </c>
      <c r="I255" s="9"/>
      <c r="J255" s="196">
        <f>ROUND(I255*H255,2)</f>
        <v>0</v>
      </c>
      <c r="K255" s="193" t="s">
        <v>5</v>
      </c>
      <c r="L255" s="110"/>
      <c r="M255" s="197" t="s">
        <v>5</v>
      </c>
      <c r="N255" s="198" t="s">
        <v>44</v>
      </c>
      <c r="O255" s="111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AR255" s="99" t="s">
        <v>731</v>
      </c>
      <c r="AT255" s="99" t="s">
        <v>177</v>
      </c>
      <c r="AU255" s="99" t="s">
        <v>77</v>
      </c>
      <c r="AY255" s="99" t="s">
        <v>175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99" t="s">
        <v>77</v>
      </c>
      <c r="BK255" s="201">
        <f>ROUND(I255*H255,2)</f>
        <v>0</v>
      </c>
      <c r="BL255" s="99" t="s">
        <v>731</v>
      </c>
      <c r="BM255" s="99" t="s">
        <v>990</v>
      </c>
    </row>
    <row r="256" spans="2:65" s="207" customFormat="1">
      <c r="B256" s="206"/>
      <c r="D256" s="202" t="s">
        <v>185</v>
      </c>
      <c r="E256" s="208" t="s">
        <v>5</v>
      </c>
      <c r="F256" s="209" t="s">
        <v>739</v>
      </c>
      <c r="H256" s="208" t="s">
        <v>5</v>
      </c>
      <c r="I256" s="10"/>
      <c r="L256" s="206"/>
      <c r="M256" s="210"/>
      <c r="N256" s="211"/>
      <c r="O256" s="211"/>
      <c r="P256" s="211"/>
      <c r="Q256" s="211"/>
      <c r="R256" s="211"/>
      <c r="S256" s="211"/>
      <c r="T256" s="212"/>
      <c r="AT256" s="208" t="s">
        <v>185</v>
      </c>
      <c r="AU256" s="208" t="s">
        <v>77</v>
      </c>
      <c r="AV256" s="207" t="s">
        <v>77</v>
      </c>
      <c r="AW256" s="207" t="s">
        <v>36</v>
      </c>
      <c r="AX256" s="207" t="s">
        <v>73</v>
      </c>
      <c r="AY256" s="208" t="s">
        <v>175</v>
      </c>
    </row>
    <row r="257" spans="2:65" s="214" customFormat="1">
      <c r="B257" s="213"/>
      <c r="D257" s="202" t="s">
        <v>185</v>
      </c>
      <c r="E257" s="215" t="s">
        <v>5</v>
      </c>
      <c r="F257" s="216" t="s">
        <v>991</v>
      </c>
      <c r="H257" s="217">
        <v>75</v>
      </c>
      <c r="I257" s="11"/>
      <c r="L257" s="213"/>
      <c r="M257" s="218"/>
      <c r="N257" s="219"/>
      <c r="O257" s="219"/>
      <c r="P257" s="219"/>
      <c r="Q257" s="219"/>
      <c r="R257" s="219"/>
      <c r="S257" s="219"/>
      <c r="T257" s="220"/>
      <c r="AT257" s="215" t="s">
        <v>185</v>
      </c>
      <c r="AU257" s="215" t="s">
        <v>77</v>
      </c>
      <c r="AV257" s="214" t="s">
        <v>81</v>
      </c>
      <c r="AW257" s="214" t="s">
        <v>36</v>
      </c>
      <c r="AX257" s="214" t="s">
        <v>77</v>
      </c>
      <c r="AY257" s="215" t="s">
        <v>175</v>
      </c>
    </row>
    <row r="258" spans="2:65" s="109" customFormat="1" ht="16.5" customHeight="1">
      <c r="B258" s="110"/>
      <c r="C258" s="191" t="s">
        <v>488</v>
      </c>
      <c r="D258" s="191" t="s">
        <v>177</v>
      </c>
      <c r="E258" s="192" t="s">
        <v>741</v>
      </c>
      <c r="F258" s="193" t="s">
        <v>742</v>
      </c>
      <c r="G258" s="194" t="s">
        <v>199</v>
      </c>
      <c r="H258" s="195">
        <v>32</v>
      </c>
      <c r="I258" s="9"/>
      <c r="J258" s="196">
        <f>ROUND(I258*H258,2)</f>
        <v>0</v>
      </c>
      <c r="K258" s="193" t="s">
        <v>5</v>
      </c>
      <c r="L258" s="110"/>
      <c r="M258" s="197" t="s">
        <v>5</v>
      </c>
      <c r="N258" s="198" t="s">
        <v>44</v>
      </c>
      <c r="O258" s="111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AR258" s="99" t="s">
        <v>731</v>
      </c>
      <c r="AT258" s="99" t="s">
        <v>177</v>
      </c>
      <c r="AU258" s="99" t="s">
        <v>77</v>
      </c>
      <c r="AY258" s="99" t="s">
        <v>175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99" t="s">
        <v>77</v>
      </c>
      <c r="BK258" s="201">
        <f>ROUND(I258*H258,2)</f>
        <v>0</v>
      </c>
      <c r="BL258" s="99" t="s">
        <v>731</v>
      </c>
      <c r="BM258" s="99" t="s">
        <v>992</v>
      </c>
    </row>
    <row r="259" spans="2:65" s="207" customFormat="1">
      <c r="B259" s="206"/>
      <c r="D259" s="202" t="s">
        <v>185</v>
      </c>
      <c r="E259" s="208" t="s">
        <v>5</v>
      </c>
      <c r="F259" s="209" t="s">
        <v>739</v>
      </c>
      <c r="H259" s="208" t="s">
        <v>5</v>
      </c>
      <c r="I259" s="10"/>
      <c r="L259" s="206"/>
      <c r="M259" s="210"/>
      <c r="N259" s="211"/>
      <c r="O259" s="211"/>
      <c r="P259" s="211"/>
      <c r="Q259" s="211"/>
      <c r="R259" s="211"/>
      <c r="S259" s="211"/>
      <c r="T259" s="212"/>
      <c r="AT259" s="208" t="s">
        <v>185</v>
      </c>
      <c r="AU259" s="208" t="s">
        <v>77</v>
      </c>
      <c r="AV259" s="207" t="s">
        <v>77</v>
      </c>
      <c r="AW259" s="207" t="s">
        <v>36</v>
      </c>
      <c r="AX259" s="207" t="s">
        <v>73</v>
      </c>
      <c r="AY259" s="208" t="s">
        <v>175</v>
      </c>
    </row>
    <row r="260" spans="2:65" s="214" customFormat="1">
      <c r="B260" s="213"/>
      <c r="D260" s="202" t="s">
        <v>185</v>
      </c>
      <c r="E260" s="215" t="s">
        <v>5</v>
      </c>
      <c r="F260" s="216" t="s">
        <v>993</v>
      </c>
      <c r="H260" s="217">
        <v>32</v>
      </c>
      <c r="I260" s="11"/>
      <c r="L260" s="213"/>
      <c r="M260" s="218"/>
      <c r="N260" s="219"/>
      <c r="O260" s="219"/>
      <c r="P260" s="219"/>
      <c r="Q260" s="219"/>
      <c r="R260" s="219"/>
      <c r="S260" s="219"/>
      <c r="T260" s="220"/>
      <c r="AT260" s="215" t="s">
        <v>185</v>
      </c>
      <c r="AU260" s="215" t="s">
        <v>77</v>
      </c>
      <c r="AV260" s="214" t="s">
        <v>81</v>
      </c>
      <c r="AW260" s="214" t="s">
        <v>36</v>
      </c>
      <c r="AX260" s="214" t="s">
        <v>77</v>
      </c>
      <c r="AY260" s="215" t="s">
        <v>175</v>
      </c>
    </row>
    <row r="261" spans="2:65" s="109" customFormat="1" ht="16.5" customHeight="1">
      <c r="B261" s="110"/>
      <c r="C261" s="191" t="s">
        <v>492</v>
      </c>
      <c r="D261" s="191" t="s">
        <v>177</v>
      </c>
      <c r="E261" s="192" t="s">
        <v>745</v>
      </c>
      <c r="F261" s="193" t="s">
        <v>746</v>
      </c>
      <c r="G261" s="194" t="s">
        <v>663</v>
      </c>
      <c r="H261" s="195">
        <v>5</v>
      </c>
      <c r="I261" s="9"/>
      <c r="J261" s="196">
        <f>ROUND(I261*H261,2)</f>
        <v>0</v>
      </c>
      <c r="K261" s="193" t="s">
        <v>5</v>
      </c>
      <c r="L261" s="110"/>
      <c r="M261" s="197" t="s">
        <v>5</v>
      </c>
      <c r="N261" s="198" t="s">
        <v>44</v>
      </c>
      <c r="O261" s="11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AR261" s="99" t="s">
        <v>731</v>
      </c>
      <c r="AT261" s="99" t="s">
        <v>177</v>
      </c>
      <c r="AU261" s="99" t="s">
        <v>77</v>
      </c>
      <c r="AY261" s="99" t="s">
        <v>175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99" t="s">
        <v>77</v>
      </c>
      <c r="BK261" s="201">
        <f>ROUND(I261*H261,2)</f>
        <v>0</v>
      </c>
      <c r="BL261" s="99" t="s">
        <v>731</v>
      </c>
      <c r="BM261" s="99" t="s">
        <v>994</v>
      </c>
    </row>
    <row r="262" spans="2:65" s="109" customFormat="1" ht="16.5" customHeight="1">
      <c r="B262" s="110"/>
      <c r="C262" s="191" t="s">
        <v>496</v>
      </c>
      <c r="D262" s="191" t="s">
        <v>177</v>
      </c>
      <c r="E262" s="192" t="s">
        <v>748</v>
      </c>
      <c r="F262" s="193" t="s">
        <v>749</v>
      </c>
      <c r="G262" s="194" t="s">
        <v>663</v>
      </c>
      <c r="H262" s="195">
        <v>5</v>
      </c>
      <c r="I262" s="9"/>
      <c r="J262" s="196">
        <f>ROUND(I262*H262,2)</f>
        <v>0</v>
      </c>
      <c r="K262" s="193" t="s">
        <v>5</v>
      </c>
      <c r="L262" s="110"/>
      <c r="M262" s="197" t="s">
        <v>5</v>
      </c>
      <c r="N262" s="198" t="s">
        <v>44</v>
      </c>
      <c r="O262" s="111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AR262" s="99" t="s">
        <v>731</v>
      </c>
      <c r="AT262" s="99" t="s">
        <v>177</v>
      </c>
      <c r="AU262" s="99" t="s">
        <v>77</v>
      </c>
      <c r="AY262" s="99" t="s">
        <v>175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99" t="s">
        <v>77</v>
      </c>
      <c r="BK262" s="201">
        <f>ROUND(I262*H262,2)</f>
        <v>0</v>
      </c>
      <c r="BL262" s="99" t="s">
        <v>731</v>
      </c>
      <c r="BM262" s="99" t="s">
        <v>995</v>
      </c>
    </row>
    <row r="263" spans="2:65" s="207" customFormat="1">
      <c r="B263" s="206"/>
      <c r="D263" s="202" t="s">
        <v>185</v>
      </c>
      <c r="E263" s="208" t="s">
        <v>5</v>
      </c>
      <c r="F263" s="209" t="s">
        <v>751</v>
      </c>
      <c r="H263" s="208" t="s">
        <v>5</v>
      </c>
      <c r="I263" s="10"/>
      <c r="L263" s="206"/>
      <c r="M263" s="210"/>
      <c r="N263" s="211"/>
      <c r="O263" s="211"/>
      <c r="P263" s="211"/>
      <c r="Q263" s="211"/>
      <c r="R263" s="211"/>
      <c r="S263" s="211"/>
      <c r="T263" s="212"/>
      <c r="AT263" s="208" t="s">
        <v>185</v>
      </c>
      <c r="AU263" s="208" t="s">
        <v>77</v>
      </c>
      <c r="AV263" s="207" t="s">
        <v>77</v>
      </c>
      <c r="AW263" s="207" t="s">
        <v>36</v>
      </c>
      <c r="AX263" s="207" t="s">
        <v>73</v>
      </c>
      <c r="AY263" s="208" t="s">
        <v>175</v>
      </c>
    </row>
    <row r="264" spans="2:65" s="214" customFormat="1">
      <c r="B264" s="213"/>
      <c r="D264" s="202" t="s">
        <v>185</v>
      </c>
      <c r="E264" s="215" t="s">
        <v>5</v>
      </c>
      <c r="F264" s="216" t="s">
        <v>125</v>
      </c>
      <c r="H264" s="217">
        <v>5</v>
      </c>
      <c r="I264" s="11"/>
      <c r="L264" s="213"/>
      <c r="M264" s="218"/>
      <c r="N264" s="219"/>
      <c r="O264" s="219"/>
      <c r="P264" s="219"/>
      <c r="Q264" s="219"/>
      <c r="R264" s="219"/>
      <c r="S264" s="219"/>
      <c r="T264" s="220"/>
      <c r="AT264" s="215" t="s">
        <v>185</v>
      </c>
      <c r="AU264" s="215" t="s">
        <v>77</v>
      </c>
      <c r="AV264" s="214" t="s">
        <v>81</v>
      </c>
      <c r="AW264" s="214" t="s">
        <v>36</v>
      </c>
      <c r="AX264" s="214" t="s">
        <v>77</v>
      </c>
      <c r="AY264" s="215" t="s">
        <v>175</v>
      </c>
    </row>
    <row r="265" spans="2:65" s="109" customFormat="1" ht="16.5" customHeight="1">
      <c r="B265" s="110"/>
      <c r="C265" s="191" t="s">
        <v>500</v>
      </c>
      <c r="D265" s="191" t="s">
        <v>177</v>
      </c>
      <c r="E265" s="192" t="s">
        <v>752</v>
      </c>
      <c r="F265" s="193" t="s">
        <v>753</v>
      </c>
      <c r="G265" s="194" t="s">
        <v>663</v>
      </c>
      <c r="H265" s="195">
        <v>2</v>
      </c>
      <c r="I265" s="9"/>
      <c r="J265" s="196">
        <f>ROUND(I265*H265,2)</f>
        <v>0</v>
      </c>
      <c r="K265" s="193" t="s">
        <v>5</v>
      </c>
      <c r="L265" s="110"/>
      <c r="M265" s="197" t="s">
        <v>5</v>
      </c>
      <c r="N265" s="198" t="s">
        <v>44</v>
      </c>
      <c r="O265" s="111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AR265" s="99" t="s">
        <v>731</v>
      </c>
      <c r="AT265" s="99" t="s">
        <v>177</v>
      </c>
      <c r="AU265" s="99" t="s">
        <v>77</v>
      </c>
      <c r="AY265" s="99" t="s">
        <v>175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99" t="s">
        <v>77</v>
      </c>
      <c r="BK265" s="201">
        <f>ROUND(I265*H265,2)</f>
        <v>0</v>
      </c>
      <c r="BL265" s="99" t="s">
        <v>731</v>
      </c>
      <c r="BM265" s="99" t="s">
        <v>996</v>
      </c>
    </row>
    <row r="266" spans="2:65" s="207" customFormat="1">
      <c r="B266" s="206"/>
      <c r="D266" s="202" t="s">
        <v>185</v>
      </c>
      <c r="E266" s="208" t="s">
        <v>5</v>
      </c>
      <c r="F266" s="209" t="s">
        <v>755</v>
      </c>
      <c r="H266" s="208" t="s">
        <v>5</v>
      </c>
      <c r="I266" s="10"/>
      <c r="L266" s="206"/>
      <c r="M266" s="210"/>
      <c r="N266" s="211"/>
      <c r="O266" s="211"/>
      <c r="P266" s="211"/>
      <c r="Q266" s="211"/>
      <c r="R266" s="211"/>
      <c r="S266" s="211"/>
      <c r="T266" s="212"/>
      <c r="AT266" s="208" t="s">
        <v>185</v>
      </c>
      <c r="AU266" s="208" t="s">
        <v>77</v>
      </c>
      <c r="AV266" s="207" t="s">
        <v>77</v>
      </c>
      <c r="AW266" s="207" t="s">
        <v>36</v>
      </c>
      <c r="AX266" s="207" t="s">
        <v>73</v>
      </c>
      <c r="AY266" s="208" t="s">
        <v>175</v>
      </c>
    </row>
    <row r="267" spans="2:65" s="207" customFormat="1" ht="27">
      <c r="B267" s="206"/>
      <c r="D267" s="202" t="s">
        <v>185</v>
      </c>
      <c r="E267" s="208" t="s">
        <v>5</v>
      </c>
      <c r="F267" s="209" t="s">
        <v>756</v>
      </c>
      <c r="H267" s="208" t="s">
        <v>5</v>
      </c>
      <c r="I267" s="10"/>
      <c r="L267" s="206"/>
      <c r="M267" s="210"/>
      <c r="N267" s="211"/>
      <c r="O267" s="211"/>
      <c r="P267" s="211"/>
      <c r="Q267" s="211"/>
      <c r="R267" s="211"/>
      <c r="S267" s="211"/>
      <c r="T267" s="212"/>
      <c r="AT267" s="208" t="s">
        <v>185</v>
      </c>
      <c r="AU267" s="208" t="s">
        <v>77</v>
      </c>
      <c r="AV267" s="207" t="s">
        <v>77</v>
      </c>
      <c r="AW267" s="207" t="s">
        <v>36</v>
      </c>
      <c r="AX267" s="207" t="s">
        <v>73</v>
      </c>
      <c r="AY267" s="208" t="s">
        <v>175</v>
      </c>
    </row>
    <row r="268" spans="2:65" s="214" customFormat="1">
      <c r="B268" s="213"/>
      <c r="D268" s="202" t="s">
        <v>185</v>
      </c>
      <c r="E268" s="215" t="s">
        <v>5</v>
      </c>
      <c r="F268" s="216" t="s">
        <v>81</v>
      </c>
      <c r="H268" s="217">
        <v>2</v>
      </c>
      <c r="I268" s="11"/>
      <c r="L268" s="213"/>
      <c r="M268" s="218"/>
      <c r="N268" s="219"/>
      <c r="O268" s="219"/>
      <c r="P268" s="219"/>
      <c r="Q268" s="219"/>
      <c r="R268" s="219"/>
      <c r="S268" s="219"/>
      <c r="T268" s="220"/>
      <c r="AT268" s="215" t="s">
        <v>185</v>
      </c>
      <c r="AU268" s="215" t="s">
        <v>77</v>
      </c>
      <c r="AV268" s="214" t="s">
        <v>81</v>
      </c>
      <c r="AW268" s="214" t="s">
        <v>36</v>
      </c>
      <c r="AX268" s="214" t="s">
        <v>77</v>
      </c>
      <c r="AY268" s="215" t="s">
        <v>175</v>
      </c>
    </row>
    <row r="269" spans="2:65" s="109" customFormat="1" ht="16.5" customHeight="1">
      <c r="B269" s="110"/>
      <c r="C269" s="191" t="s">
        <v>504</v>
      </c>
      <c r="D269" s="191" t="s">
        <v>177</v>
      </c>
      <c r="E269" s="192" t="s">
        <v>757</v>
      </c>
      <c r="F269" s="193" t="s">
        <v>758</v>
      </c>
      <c r="G269" s="194" t="s">
        <v>663</v>
      </c>
      <c r="H269" s="195">
        <v>1</v>
      </c>
      <c r="I269" s="9"/>
      <c r="J269" s="196">
        <f>ROUND(I269*H269,2)</f>
        <v>0</v>
      </c>
      <c r="K269" s="193" t="s">
        <v>5</v>
      </c>
      <c r="L269" s="110"/>
      <c r="M269" s="197" t="s">
        <v>5</v>
      </c>
      <c r="N269" s="198" t="s">
        <v>44</v>
      </c>
      <c r="O269" s="111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AR269" s="99" t="s">
        <v>731</v>
      </c>
      <c r="AT269" s="99" t="s">
        <v>177</v>
      </c>
      <c r="AU269" s="99" t="s">
        <v>77</v>
      </c>
      <c r="AY269" s="99" t="s">
        <v>175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99" t="s">
        <v>77</v>
      </c>
      <c r="BK269" s="201">
        <f>ROUND(I269*H269,2)</f>
        <v>0</v>
      </c>
      <c r="BL269" s="99" t="s">
        <v>731</v>
      </c>
      <c r="BM269" s="99" t="s">
        <v>997</v>
      </c>
    </row>
    <row r="270" spans="2:65" s="109" customFormat="1" ht="16.5" customHeight="1">
      <c r="B270" s="110"/>
      <c r="C270" s="191" t="s">
        <v>508</v>
      </c>
      <c r="D270" s="191" t="s">
        <v>177</v>
      </c>
      <c r="E270" s="192" t="s">
        <v>760</v>
      </c>
      <c r="F270" s="193" t="s">
        <v>761</v>
      </c>
      <c r="G270" s="194" t="s">
        <v>730</v>
      </c>
      <c r="H270" s="195">
        <v>1</v>
      </c>
      <c r="I270" s="9"/>
      <c r="J270" s="196">
        <f>ROUND(I270*H270,2)</f>
        <v>0</v>
      </c>
      <c r="K270" s="193" t="s">
        <v>5</v>
      </c>
      <c r="L270" s="110"/>
      <c r="M270" s="197" t="s">
        <v>5</v>
      </c>
      <c r="N270" s="198" t="s">
        <v>44</v>
      </c>
      <c r="O270" s="111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AR270" s="99" t="s">
        <v>731</v>
      </c>
      <c r="AT270" s="99" t="s">
        <v>177</v>
      </c>
      <c r="AU270" s="99" t="s">
        <v>77</v>
      </c>
      <c r="AY270" s="99" t="s">
        <v>175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99" t="s">
        <v>77</v>
      </c>
      <c r="BK270" s="201">
        <f>ROUND(I270*H270,2)</f>
        <v>0</v>
      </c>
      <c r="BL270" s="99" t="s">
        <v>731</v>
      </c>
      <c r="BM270" s="99" t="s">
        <v>998</v>
      </c>
    </row>
    <row r="271" spans="2:65" s="109" customFormat="1" ht="25.5" customHeight="1">
      <c r="B271" s="110"/>
      <c r="C271" s="191" t="s">
        <v>513</v>
      </c>
      <c r="D271" s="191" t="s">
        <v>177</v>
      </c>
      <c r="E271" s="192" t="s">
        <v>763</v>
      </c>
      <c r="F271" s="193" t="s">
        <v>764</v>
      </c>
      <c r="G271" s="194" t="s">
        <v>222</v>
      </c>
      <c r="H271" s="195">
        <v>7</v>
      </c>
      <c r="I271" s="9"/>
      <c r="J271" s="196">
        <f>ROUND(I271*H271,2)</f>
        <v>0</v>
      </c>
      <c r="K271" s="193" t="s">
        <v>5</v>
      </c>
      <c r="L271" s="110"/>
      <c r="M271" s="197" t="s">
        <v>5</v>
      </c>
      <c r="N271" s="198" t="s">
        <v>44</v>
      </c>
      <c r="O271" s="111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99" t="s">
        <v>731</v>
      </c>
      <c r="AT271" s="99" t="s">
        <v>177</v>
      </c>
      <c r="AU271" s="99" t="s">
        <v>77</v>
      </c>
      <c r="AY271" s="99" t="s">
        <v>175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99" t="s">
        <v>77</v>
      </c>
      <c r="BK271" s="201">
        <f>ROUND(I271*H271,2)</f>
        <v>0</v>
      </c>
      <c r="BL271" s="99" t="s">
        <v>731</v>
      </c>
      <c r="BM271" s="99" t="s">
        <v>999</v>
      </c>
    </row>
    <row r="272" spans="2:65" s="207" customFormat="1">
      <c r="B272" s="206"/>
      <c r="D272" s="202" t="s">
        <v>185</v>
      </c>
      <c r="E272" s="208" t="s">
        <v>5</v>
      </c>
      <c r="F272" s="209" t="s">
        <v>766</v>
      </c>
      <c r="H272" s="208" t="s">
        <v>5</v>
      </c>
      <c r="L272" s="206"/>
      <c r="M272" s="210"/>
      <c r="N272" s="211"/>
      <c r="O272" s="211"/>
      <c r="P272" s="211"/>
      <c r="Q272" s="211"/>
      <c r="R272" s="211"/>
      <c r="S272" s="211"/>
      <c r="T272" s="212"/>
      <c r="AT272" s="208" t="s">
        <v>185</v>
      </c>
      <c r="AU272" s="208" t="s">
        <v>77</v>
      </c>
      <c r="AV272" s="207" t="s">
        <v>77</v>
      </c>
      <c r="AW272" s="207" t="s">
        <v>36</v>
      </c>
      <c r="AX272" s="207" t="s">
        <v>73</v>
      </c>
      <c r="AY272" s="208" t="s">
        <v>175</v>
      </c>
    </row>
    <row r="273" spans="2:51" s="214" customFormat="1">
      <c r="B273" s="213"/>
      <c r="D273" s="202" t="s">
        <v>185</v>
      </c>
      <c r="E273" s="215" t="s">
        <v>5</v>
      </c>
      <c r="F273" s="216" t="s">
        <v>1000</v>
      </c>
      <c r="H273" s="217">
        <v>7</v>
      </c>
      <c r="L273" s="213"/>
      <c r="M273" s="297"/>
      <c r="N273" s="298"/>
      <c r="O273" s="298"/>
      <c r="P273" s="298"/>
      <c r="Q273" s="298"/>
      <c r="R273" s="298"/>
      <c r="S273" s="298"/>
      <c r="T273" s="299"/>
      <c r="AT273" s="215" t="s">
        <v>185</v>
      </c>
      <c r="AU273" s="215" t="s">
        <v>77</v>
      </c>
      <c r="AV273" s="214" t="s">
        <v>81</v>
      </c>
      <c r="AW273" s="214" t="s">
        <v>36</v>
      </c>
      <c r="AX273" s="214" t="s">
        <v>77</v>
      </c>
      <c r="AY273" s="215" t="s">
        <v>175</v>
      </c>
    </row>
    <row r="274" spans="2:51" s="109" customFormat="1" ht="6.95" customHeight="1">
      <c r="B274" s="135"/>
      <c r="C274" s="136"/>
      <c r="D274" s="136"/>
      <c r="E274" s="136"/>
      <c r="F274" s="136"/>
      <c r="G274" s="136"/>
      <c r="H274" s="136"/>
      <c r="I274" s="136"/>
      <c r="J274" s="136"/>
      <c r="K274" s="136"/>
      <c r="L274" s="110"/>
    </row>
  </sheetData>
  <sheetProtection algorithmName="SHA-512" hashValue="g75f0zo7Ob7sdvfAGJBSQXHD/+IT2deXh3GnOA/EeOEIHGDsx3UGwInsKZ4DywR5jmH7IxLpT/RBomh7Jsdi4A==" saltValue="isZ/GUoDRGZTQxzvV2JaEw==" spinCount="100000" sheet="1" objects="1" scenarios="1"/>
  <autoFilter ref="C91:K273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5"/>
  <sheetViews>
    <sheetView showGridLines="0" workbookViewId="0">
      <pane ySplit="1" topLeftCell="A61" activePane="bottomLeft" state="frozen"/>
      <selection pane="bottomLeft" activeCell="F261" sqref="F261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103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1001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1002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ROUND(J92,2)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ROUND(SUM(BE92:BE284), 2)</f>
        <v>0</v>
      </c>
      <c r="G32" s="111"/>
      <c r="H32" s="111"/>
      <c r="I32" s="127">
        <v>0.21</v>
      </c>
      <c r="J32" s="126">
        <f>ROUND(ROUND((SUM(BE92:BE284)),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ROUND(SUM(BF92:BF284), 2)</f>
        <v>0</v>
      </c>
      <c r="G33" s="111"/>
      <c r="H33" s="111"/>
      <c r="I33" s="127">
        <v>0.15</v>
      </c>
      <c r="J33" s="126">
        <f>ROUND(ROUND((SUM(BF92:BF284)),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ROUND(SUM(BG92:BG284),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ROUND(SUM(BH92:BH284),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ROUND(SUM(BI92:BI284),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1001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3.1 - SO 3.1 Stoka AA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J92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J93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J94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J174</f>
        <v>0</v>
      </c>
      <c r="K63" s="157"/>
    </row>
    <row r="64" spans="2:47" s="158" customFormat="1" ht="19.899999999999999" customHeight="1">
      <c r="B64" s="152"/>
      <c r="C64" s="153"/>
      <c r="D64" s="154" t="s">
        <v>152</v>
      </c>
      <c r="E64" s="155"/>
      <c r="F64" s="155"/>
      <c r="G64" s="155"/>
      <c r="H64" s="155"/>
      <c r="I64" s="155"/>
      <c r="J64" s="156">
        <f>J180</f>
        <v>0</v>
      </c>
      <c r="K64" s="157"/>
    </row>
    <row r="65" spans="2:12" s="158" customFormat="1" ht="19.899999999999999" customHeight="1">
      <c r="B65" s="152"/>
      <c r="C65" s="153"/>
      <c r="D65" s="154" t="s">
        <v>153</v>
      </c>
      <c r="E65" s="155"/>
      <c r="F65" s="155"/>
      <c r="G65" s="155"/>
      <c r="H65" s="155"/>
      <c r="I65" s="155"/>
      <c r="J65" s="156">
        <f>J188</f>
        <v>0</v>
      </c>
      <c r="K65" s="157"/>
    </row>
    <row r="66" spans="2:12" s="158" customFormat="1" ht="19.899999999999999" customHeight="1">
      <c r="B66" s="152"/>
      <c r="C66" s="153"/>
      <c r="D66" s="154" t="s">
        <v>154</v>
      </c>
      <c r="E66" s="155"/>
      <c r="F66" s="155"/>
      <c r="G66" s="155"/>
      <c r="H66" s="155"/>
      <c r="I66" s="155"/>
      <c r="J66" s="156">
        <f>J209</f>
        <v>0</v>
      </c>
      <c r="K66" s="157"/>
    </row>
    <row r="67" spans="2:12" s="158" customFormat="1" ht="19.899999999999999" customHeight="1">
      <c r="B67" s="152"/>
      <c r="C67" s="153"/>
      <c r="D67" s="154" t="s">
        <v>155</v>
      </c>
      <c r="E67" s="155"/>
      <c r="F67" s="155"/>
      <c r="G67" s="155"/>
      <c r="H67" s="155"/>
      <c r="I67" s="155"/>
      <c r="J67" s="156">
        <f>J220</f>
        <v>0</v>
      </c>
      <c r="K67" s="157"/>
    </row>
    <row r="68" spans="2:12" s="158" customFormat="1" ht="19.899999999999999" customHeight="1">
      <c r="B68" s="152"/>
      <c r="C68" s="153"/>
      <c r="D68" s="154" t="s">
        <v>156</v>
      </c>
      <c r="E68" s="155"/>
      <c r="F68" s="155"/>
      <c r="G68" s="155"/>
      <c r="H68" s="155"/>
      <c r="I68" s="155"/>
      <c r="J68" s="156">
        <f>J266</f>
        <v>0</v>
      </c>
      <c r="K68" s="157"/>
    </row>
    <row r="69" spans="2:12" s="158" customFormat="1" ht="19.899999999999999" customHeight="1">
      <c r="B69" s="152"/>
      <c r="C69" s="153"/>
      <c r="D69" s="154" t="s">
        <v>157</v>
      </c>
      <c r="E69" s="155"/>
      <c r="F69" s="155"/>
      <c r="G69" s="155"/>
      <c r="H69" s="155"/>
      <c r="I69" s="155"/>
      <c r="J69" s="156">
        <f>J276</f>
        <v>0</v>
      </c>
      <c r="K69" s="157"/>
    </row>
    <row r="70" spans="2:12" s="158" customFormat="1" ht="19.899999999999999" customHeight="1">
      <c r="B70" s="152"/>
      <c r="C70" s="153"/>
      <c r="D70" s="154" t="s">
        <v>158</v>
      </c>
      <c r="E70" s="155"/>
      <c r="F70" s="155"/>
      <c r="G70" s="155"/>
      <c r="H70" s="155"/>
      <c r="I70" s="155"/>
      <c r="J70" s="156">
        <f>J283</f>
        <v>0</v>
      </c>
      <c r="K70" s="157"/>
    </row>
    <row r="71" spans="2:12" s="109" customFormat="1" ht="21.75" customHeight="1">
      <c r="B71" s="110"/>
      <c r="C71" s="111"/>
      <c r="D71" s="111"/>
      <c r="E71" s="111"/>
      <c r="F71" s="111"/>
      <c r="G71" s="111"/>
      <c r="H71" s="111"/>
      <c r="I71" s="111"/>
      <c r="J71" s="111"/>
      <c r="K71" s="113"/>
    </row>
    <row r="72" spans="2:12" s="109" customFormat="1" ht="6.95" customHeight="1">
      <c r="B72" s="135"/>
      <c r="C72" s="136"/>
      <c r="D72" s="136"/>
      <c r="E72" s="136"/>
      <c r="F72" s="136"/>
      <c r="G72" s="136"/>
      <c r="H72" s="136"/>
      <c r="I72" s="136"/>
      <c r="J72" s="136"/>
      <c r="K72" s="137"/>
    </row>
    <row r="76" spans="2:12" s="109" customFormat="1" ht="6.95" customHeight="1"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10"/>
    </row>
    <row r="77" spans="2:12" s="109" customFormat="1" ht="36.950000000000003" customHeight="1">
      <c r="B77" s="110"/>
      <c r="C77" s="159" t="s">
        <v>159</v>
      </c>
      <c r="L77" s="110"/>
    </row>
    <row r="78" spans="2:12" s="109" customFormat="1" ht="6.95" customHeight="1">
      <c r="B78" s="110"/>
      <c r="L78" s="110"/>
    </row>
    <row r="79" spans="2:12" s="109" customFormat="1" ht="14.45" customHeight="1">
      <c r="B79" s="110"/>
      <c r="C79" s="160" t="s">
        <v>19</v>
      </c>
      <c r="L79" s="110"/>
    </row>
    <row r="80" spans="2:12" s="109" customFormat="1" ht="16.5" customHeight="1">
      <c r="B80" s="110"/>
      <c r="E80" s="368" t="str">
        <f>E7</f>
        <v>Kosmonosy, obnova vodovodu a kanalizace - 2020 - etapa 1, část B</v>
      </c>
      <c r="F80" s="369"/>
      <c r="G80" s="369"/>
      <c r="H80" s="369"/>
      <c r="L80" s="110"/>
    </row>
    <row r="81" spans="2:65" ht="15">
      <c r="B81" s="103"/>
      <c r="C81" s="160" t="s">
        <v>140</v>
      </c>
      <c r="L81" s="103"/>
    </row>
    <row r="82" spans="2:65" s="109" customFormat="1" ht="16.5" customHeight="1">
      <c r="B82" s="110"/>
      <c r="E82" s="368" t="s">
        <v>1001</v>
      </c>
      <c r="F82" s="362"/>
      <c r="G82" s="362"/>
      <c r="H82" s="362"/>
      <c r="L82" s="110"/>
    </row>
    <row r="83" spans="2:65" s="109" customFormat="1" ht="14.45" customHeight="1">
      <c r="B83" s="110"/>
      <c r="C83" s="160" t="s">
        <v>142</v>
      </c>
      <c r="L83" s="110"/>
    </row>
    <row r="84" spans="2:65" s="109" customFormat="1" ht="17.25" customHeight="1">
      <c r="B84" s="110"/>
      <c r="E84" s="348" t="str">
        <f>E11</f>
        <v>3.1 - SO 3.1 Stoka AA</v>
      </c>
      <c r="F84" s="362"/>
      <c r="G84" s="362"/>
      <c r="H84" s="362"/>
      <c r="L84" s="110"/>
    </row>
    <row r="85" spans="2:65" s="109" customFormat="1" ht="6.95" customHeight="1">
      <c r="B85" s="110"/>
      <c r="L85" s="110"/>
    </row>
    <row r="86" spans="2:65" s="109" customFormat="1" ht="18" customHeight="1">
      <c r="B86" s="110"/>
      <c r="C86" s="160" t="s">
        <v>24</v>
      </c>
      <c r="F86" s="162" t="str">
        <f>F14</f>
        <v>Kosmonosy</v>
      </c>
      <c r="I86" s="160" t="s">
        <v>26</v>
      </c>
      <c r="J86" s="163" t="str">
        <f>IF(J14="","",J14)</f>
        <v>18. 12. 2018</v>
      </c>
      <c r="L86" s="110"/>
    </row>
    <row r="87" spans="2:65" s="109" customFormat="1" ht="6.95" customHeight="1">
      <c r="B87" s="110"/>
      <c r="L87" s="110"/>
    </row>
    <row r="88" spans="2:65" s="109" customFormat="1" ht="15">
      <c r="B88" s="110"/>
      <c r="C88" s="160" t="s">
        <v>28</v>
      </c>
      <c r="F88" s="162" t="str">
        <f>E17</f>
        <v>Vodovody a kanalizace Mladá Boleslav, a.s.</v>
      </c>
      <c r="I88" s="160" t="s">
        <v>34</v>
      </c>
      <c r="J88" s="162" t="str">
        <f>E23</f>
        <v>Šindlar s.r.o., Na Brně 372/2a, Hradec Králové 6</v>
      </c>
      <c r="L88" s="110"/>
    </row>
    <row r="89" spans="2:65" s="109" customFormat="1" ht="14.45" customHeight="1">
      <c r="B89" s="110"/>
      <c r="C89" s="160" t="s">
        <v>32</v>
      </c>
      <c r="F89" s="162" t="str">
        <f>IF(E20="","",E20)</f>
        <v/>
      </c>
      <c r="L89" s="110"/>
    </row>
    <row r="90" spans="2:65" s="109" customFormat="1" ht="10.35" customHeight="1">
      <c r="B90" s="110"/>
      <c r="L90" s="110"/>
    </row>
    <row r="91" spans="2:65" s="171" customFormat="1" ht="29.25" customHeight="1">
      <c r="B91" s="164"/>
      <c r="C91" s="165" t="s">
        <v>160</v>
      </c>
      <c r="D91" s="166" t="s">
        <v>58</v>
      </c>
      <c r="E91" s="166" t="s">
        <v>54</v>
      </c>
      <c r="F91" s="166" t="s">
        <v>161</v>
      </c>
      <c r="G91" s="166" t="s">
        <v>162</v>
      </c>
      <c r="H91" s="166" t="s">
        <v>163</v>
      </c>
      <c r="I91" s="166" t="s">
        <v>164</v>
      </c>
      <c r="J91" s="166" t="s">
        <v>146</v>
      </c>
      <c r="K91" s="167" t="s">
        <v>165</v>
      </c>
      <c r="L91" s="164"/>
      <c r="M91" s="168" t="s">
        <v>166</v>
      </c>
      <c r="N91" s="169" t="s">
        <v>43</v>
      </c>
      <c r="O91" s="169" t="s">
        <v>167</v>
      </c>
      <c r="P91" s="169" t="s">
        <v>168</v>
      </c>
      <c r="Q91" s="169" t="s">
        <v>169</v>
      </c>
      <c r="R91" s="169" t="s">
        <v>170</v>
      </c>
      <c r="S91" s="169" t="s">
        <v>171</v>
      </c>
      <c r="T91" s="170" t="s">
        <v>172</v>
      </c>
    </row>
    <row r="92" spans="2:65" s="109" customFormat="1" ht="29.25" customHeight="1">
      <c r="B92" s="110"/>
      <c r="C92" s="172" t="s">
        <v>147</v>
      </c>
      <c r="J92" s="173">
        <f>BK92</f>
        <v>0</v>
      </c>
      <c r="L92" s="110"/>
      <c r="M92" s="174"/>
      <c r="N92" s="120"/>
      <c r="O92" s="120"/>
      <c r="P92" s="175">
        <f>P93</f>
        <v>0</v>
      </c>
      <c r="Q92" s="120"/>
      <c r="R92" s="175">
        <f>R93</f>
        <v>39.092326600000007</v>
      </c>
      <c r="S92" s="120"/>
      <c r="T92" s="176">
        <f>T93</f>
        <v>137.30539999999999</v>
      </c>
      <c r="AT92" s="99" t="s">
        <v>72</v>
      </c>
      <c r="AU92" s="99" t="s">
        <v>148</v>
      </c>
      <c r="BK92" s="177">
        <f>BK93</f>
        <v>0</v>
      </c>
    </row>
    <row r="93" spans="2:65" s="179" customFormat="1" ht="37.35" customHeight="1">
      <c r="B93" s="178"/>
      <c r="D93" s="180" t="s">
        <v>72</v>
      </c>
      <c r="E93" s="181" t="s">
        <v>173</v>
      </c>
      <c r="F93" s="181" t="s">
        <v>174</v>
      </c>
      <c r="J93" s="182">
        <f>BK93</f>
        <v>0</v>
      </c>
      <c r="L93" s="178"/>
      <c r="M93" s="183"/>
      <c r="N93" s="184"/>
      <c r="O93" s="184"/>
      <c r="P93" s="185">
        <f>P94+P174+P180+P188+P209+P220+P266+P276+P283</f>
        <v>0</v>
      </c>
      <c r="Q93" s="184"/>
      <c r="R93" s="185">
        <f>R94+R174+R180+R188+R209+R220+R266+R276+R283</f>
        <v>39.092326600000007</v>
      </c>
      <c r="S93" s="184"/>
      <c r="T93" s="186">
        <f>T94+T174+T180+T188+T209+T220+T266+T276+T283</f>
        <v>137.30539999999999</v>
      </c>
      <c r="AR93" s="180" t="s">
        <v>77</v>
      </c>
      <c r="AT93" s="187" t="s">
        <v>72</v>
      </c>
      <c r="AU93" s="187" t="s">
        <v>73</v>
      </c>
      <c r="AY93" s="180" t="s">
        <v>175</v>
      </c>
      <c r="BK93" s="188">
        <f>BK94+BK174+BK180+BK188+BK209+BK220+BK266+BK276+BK283</f>
        <v>0</v>
      </c>
    </row>
    <row r="94" spans="2:65" s="179" customFormat="1" ht="19.899999999999999" customHeight="1">
      <c r="B94" s="178"/>
      <c r="D94" s="180" t="s">
        <v>72</v>
      </c>
      <c r="E94" s="189" t="s">
        <v>77</v>
      </c>
      <c r="F94" s="189" t="s">
        <v>176</v>
      </c>
      <c r="J94" s="190">
        <f>BK94</f>
        <v>0</v>
      </c>
      <c r="L94" s="178"/>
      <c r="M94" s="183"/>
      <c r="N94" s="184"/>
      <c r="O94" s="184"/>
      <c r="P94" s="185">
        <f>SUM(P95:P173)</f>
        <v>0</v>
      </c>
      <c r="Q94" s="184"/>
      <c r="R94" s="185">
        <f>SUM(R95:R173)</f>
        <v>0.5682678000000001</v>
      </c>
      <c r="S94" s="184"/>
      <c r="T94" s="186">
        <f>SUM(T95:T173)</f>
        <v>107.58243999999999</v>
      </c>
      <c r="AR94" s="180" t="s">
        <v>77</v>
      </c>
      <c r="AT94" s="187" t="s">
        <v>72</v>
      </c>
      <c r="AU94" s="187" t="s">
        <v>77</v>
      </c>
      <c r="AY94" s="180" t="s">
        <v>175</v>
      </c>
      <c r="BK94" s="188">
        <f>SUM(BK95:BK173)</f>
        <v>0</v>
      </c>
    </row>
    <row r="95" spans="2:65" s="109" customFormat="1" ht="51" customHeight="1">
      <c r="B95" s="110"/>
      <c r="C95" s="191" t="s">
        <v>77</v>
      </c>
      <c r="D95" s="191" t="s">
        <v>177</v>
      </c>
      <c r="E95" s="192" t="s">
        <v>178</v>
      </c>
      <c r="F95" s="193" t="s">
        <v>179</v>
      </c>
      <c r="G95" s="194" t="s">
        <v>180</v>
      </c>
      <c r="H95" s="195">
        <v>107.685</v>
      </c>
      <c r="I95" s="9"/>
      <c r="J95" s="196">
        <f>ROUND(I95*H95,2)</f>
        <v>0</v>
      </c>
      <c r="K95" s="193" t="s">
        <v>181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0</v>
      </c>
      <c r="R95" s="199">
        <f>Q95*H95</f>
        <v>0</v>
      </c>
      <c r="S95" s="199">
        <v>0.44</v>
      </c>
      <c r="T95" s="200">
        <f>S95*H95</f>
        <v>47.381399999999999</v>
      </c>
      <c r="AR95" s="99" t="s">
        <v>113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113</v>
      </c>
      <c r="BM95" s="99" t="s">
        <v>1003</v>
      </c>
    </row>
    <row r="96" spans="2:65" s="109" customFormat="1" ht="27">
      <c r="B96" s="110"/>
      <c r="D96" s="202" t="s">
        <v>183</v>
      </c>
      <c r="F96" s="203" t="s">
        <v>184</v>
      </c>
      <c r="I96" s="7"/>
      <c r="L96" s="110"/>
      <c r="M96" s="204"/>
      <c r="N96" s="111"/>
      <c r="O96" s="111"/>
      <c r="P96" s="111"/>
      <c r="Q96" s="111"/>
      <c r="R96" s="111"/>
      <c r="S96" s="111"/>
      <c r="T96" s="205"/>
      <c r="AT96" s="99" t="s">
        <v>183</v>
      </c>
      <c r="AU96" s="99" t="s">
        <v>81</v>
      </c>
    </row>
    <row r="97" spans="2:65" s="207" customFormat="1">
      <c r="B97" s="206"/>
      <c r="D97" s="202" t="s">
        <v>185</v>
      </c>
      <c r="E97" s="208" t="s">
        <v>5</v>
      </c>
      <c r="F97" s="209" t="s">
        <v>1004</v>
      </c>
      <c r="H97" s="208" t="s">
        <v>5</v>
      </c>
      <c r="I97" s="10"/>
      <c r="L97" s="206"/>
      <c r="M97" s="210"/>
      <c r="N97" s="211"/>
      <c r="O97" s="211"/>
      <c r="P97" s="211"/>
      <c r="Q97" s="211"/>
      <c r="R97" s="211"/>
      <c r="S97" s="211"/>
      <c r="T97" s="212"/>
      <c r="AT97" s="208" t="s">
        <v>185</v>
      </c>
      <c r="AU97" s="208" t="s">
        <v>81</v>
      </c>
      <c r="AV97" s="207" t="s">
        <v>77</v>
      </c>
      <c r="AW97" s="207" t="s">
        <v>36</v>
      </c>
      <c r="AX97" s="207" t="s">
        <v>73</v>
      </c>
      <c r="AY97" s="208" t="s">
        <v>175</v>
      </c>
    </row>
    <row r="98" spans="2:65" s="207" customFormat="1">
      <c r="B98" s="206"/>
      <c r="D98" s="202" t="s">
        <v>185</v>
      </c>
      <c r="E98" s="208" t="s">
        <v>5</v>
      </c>
      <c r="F98" s="209" t="s">
        <v>187</v>
      </c>
      <c r="H98" s="208" t="s">
        <v>5</v>
      </c>
      <c r="I98" s="10"/>
      <c r="L98" s="206"/>
      <c r="M98" s="210"/>
      <c r="N98" s="211"/>
      <c r="O98" s="211"/>
      <c r="P98" s="211"/>
      <c r="Q98" s="211"/>
      <c r="R98" s="211"/>
      <c r="S98" s="211"/>
      <c r="T98" s="212"/>
      <c r="AT98" s="208" t="s">
        <v>185</v>
      </c>
      <c r="AU98" s="208" t="s">
        <v>81</v>
      </c>
      <c r="AV98" s="207" t="s">
        <v>77</v>
      </c>
      <c r="AW98" s="207" t="s">
        <v>36</v>
      </c>
      <c r="AX98" s="207" t="s">
        <v>73</v>
      </c>
      <c r="AY98" s="208" t="s">
        <v>175</v>
      </c>
    </row>
    <row r="99" spans="2:65" s="214" customFormat="1">
      <c r="B99" s="213"/>
      <c r="D99" s="202" t="s">
        <v>185</v>
      </c>
      <c r="E99" s="215" t="s">
        <v>5</v>
      </c>
      <c r="F99" s="216" t="s">
        <v>1005</v>
      </c>
      <c r="H99" s="217">
        <v>107.685</v>
      </c>
      <c r="I99" s="11"/>
      <c r="L99" s="213"/>
      <c r="M99" s="218"/>
      <c r="N99" s="219"/>
      <c r="O99" s="219"/>
      <c r="P99" s="219"/>
      <c r="Q99" s="219"/>
      <c r="R99" s="219"/>
      <c r="S99" s="219"/>
      <c r="T99" s="220"/>
      <c r="AT99" s="215" t="s">
        <v>185</v>
      </c>
      <c r="AU99" s="215" t="s">
        <v>81</v>
      </c>
      <c r="AV99" s="214" t="s">
        <v>81</v>
      </c>
      <c r="AW99" s="214" t="s">
        <v>36</v>
      </c>
      <c r="AX99" s="214" t="s">
        <v>77</v>
      </c>
      <c r="AY99" s="215" t="s">
        <v>175</v>
      </c>
    </row>
    <row r="100" spans="2:65" s="109" customFormat="1" ht="38.25" customHeight="1">
      <c r="B100" s="110"/>
      <c r="C100" s="191" t="s">
        <v>81</v>
      </c>
      <c r="D100" s="191" t="s">
        <v>177</v>
      </c>
      <c r="E100" s="192" t="s">
        <v>189</v>
      </c>
      <c r="F100" s="193" t="s">
        <v>190</v>
      </c>
      <c r="G100" s="194" t="s">
        <v>180</v>
      </c>
      <c r="H100" s="195">
        <v>107.685</v>
      </c>
      <c r="I100" s="9"/>
      <c r="J100" s="196">
        <f>ROUND(I100*H100,2)</f>
        <v>0</v>
      </c>
      <c r="K100" s="193" t="s">
        <v>5</v>
      </c>
      <c r="L100" s="110"/>
      <c r="M100" s="197" t="s">
        <v>5</v>
      </c>
      <c r="N100" s="198" t="s">
        <v>44</v>
      </c>
      <c r="O100" s="111"/>
      <c r="P100" s="199">
        <f>O100*H100</f>
        <v>0</v>
      </c>
      <c r="Q100" s="199">
        <v>2.9999999999999997E-4</v>
      </c>
      <c r="R100" s="199">
        <f>Q100*H100</f>
        <v>3.2305500000000001E-2</v>
      </c>
      <c r="S100" s="199">
        <v>0.38400000000000001</v>
      </c>
      <c r="T100" s="200">
        <f>S100*H100</f>
        <v>41.351040000000005</v>
      </c>
      <c r="AR100" s="99" t="s">
        <v>113</v>
      </c>
      <c r="AT100" s="99" t="s">
        <v>177</v>
      </c>
      <c r="AU100" s="99" t="s">
        <v>81</v>
      </c>
      <c r="AY100" s="99" t="s">
        <v>175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99" t="s">
        <v>77</v>
      </c>
      <c r="BK100" s="201">
        <f>ROUND(I100*H100,2)</f>
        <v>0</v>
      </c>
      <c r="BL100" s="99" t="s">
        <v>113</v>
      </c>
      <c r="BM100" s="99" t="s">
        <v>1006</v>
      </c>
    </row>
    <row r="101" spans="2:65" s="109" customFormat="1" ht="27">
      <c r="B101" s="110"/>
      <c r="D101" s="202" t="s">
        <v>183</v>
      </c>
      <c r="F101" s="203" t="s">
        <v>192</v>
      </c>
      <c r="I101" s="7"/>
      <c r="L101" s="110"/>
      <c r="M101" s="204"/>
      <c r="N101" s="111"/>
      <c r="O101" s="111"/>
      <c r="P101" s="111"/>
      <c r="Q101" s="111"/>
      <c r="R101" s="111"/>
      <c r="S101" s="111"/>
      <c r="T101" s="205"/>
      <c r="AT101" s="99" t="s">
        <v>183</v>
      </c>
      <c r="AU101" s="99" t="s">
        <v>81</v>
      </c>
    </row>
    <row r="102" spans="2:65" s="207" customFormat="1">
      <c r="B102" s="206"/>
      <c r="D102" s="202" t="s">
        <v>185</v>
      </c>
      <c r="E102" s="208" t="s">
        <v>5</v>
      </c>
      <c r="F102" s="209" t="s">
        <v>1004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07" customFormat="1">
      <c r="B103" s="206"/>
      <c r="D103" s="202" t="s">
        <v>185</v>
      </c>
      <c r="E103" s="208" t="s">
        <v>5</v>
      </c>
      <c r="F103" s="209" t="s">
        <v>187</v>
      </c>
      <c r="H103" s="208" t="s">
        <v>5</v>
      </c>
      <c r="I103" s="10"/>
      <c r="L103" s="206"/>
      <c r="M103" s="210"/>
      <c r="N103" s="211"/>
      <c r="O103" s="211"/>
      <c r="P103" s="211"/>
      <c r="Q103" s="211"/>
      <c r="R103" s="211"/>
      <c r="S103" s="211"/>
      <c r="T103" s="212"/>
      <c r="AT103" s="208" t="s">
        <v>185</v>
      </c>
      <c r="AU103" s="208" t="s">
        <v>81</v>
      </c>
      <c r="AV103" s="207" t="s">
        <v>77</v>
      </c>
      <c r="AW103" s="207" t="s">
        <v>36</v>
      </c>
      <c r="AX103" s="207" t="s">
        <v>73</v>
      </c>
      <c r="AY103" s="208" t="s">
        <v>175</v>
      </c>
    </row>
    <row r="104" spans="2:65" s="214" customFormat="1">
      <c r="B104" s="213"/>
      <c r="D104" s="202" t="s">
        <v>185</v>
      </c>
      <c r="E104" s="215" t="s">
        <v>5</v>
      </c>
      <c r="F104" s="216" t="s">
        <v>1005</v>
      </c>
      <c r="H104" s="217">
        <v>107.685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77</v>
      </c>
      <c r="AY104" s="215" t="s">
        <v>175</v>
      </c>
    </row>
    <row r="105" spans="2:65" s="109" customFormat="1" ht="38.25" customHeight="1">
      <c r="B105" s="110"/>
      <c r="C105" s="191" t="s">
        <v>98</v>
      </c>
      <c r="D105" s="191" t="s">
        <v>177</v>
      </c>
      <c r="E105" s="192" t="s">
        <v>197</v>
      </c>
      <c r="F105" s="193" t="s">
        <v>198</v>
      </c>
      <c r="G105" s="194" t="s">
        <v>199</v>
      </c>
      <c r="H105" s="195">
        <v>65</v>
      </c>
      <c r="I105" s="9"/>
      <c r="J105" s="196">
        <f>ROUND(I105*H105,2)</f>
        <v>0</v>
      </c>
      <c r="K105" s="193" t="s">
        <v>200</v>
      </c>
      <c r="L105" s="110"/>
      <c r="M105" s="197" t="s">
        <v>5</v>
      </c>
      <c r="N105" s="198" t="s">
        <v>44</v>
      </c>
      <c r="O105" s="111"/>
      <c r="P105" s="199">
        <f>O105*H105</f>
        <v>0</v>
      </c>
      <c r="Q105" s="199">
        <v>0</v>
      </c>
      <c r="R105" s="199">
        <f>Q105*H105</f>
        <v>0</v>
      </c>
      <c r="S105" s="199">
        <v>0.28999999999999998</v>
      </c>
      <c r="T105" s="200">
        <f>S105*H105</f>
        <v>18.849999999999998</v>
      </c>
      <c r="AR105" s="99" t="s">
        <v>113</v>
      </c>
      <c r="AT105" s="99" t="s">
        <v>177</v>
      </c>
      <c r="AU105" s="99" t="s">
        <v>81</v>
      </c>
      <c r="AY105" s="99" t="s">
        <v>175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99" t="s">
        <v>77</v>
      </c>
      <c r="BK105" s="201">
        <f>ROUND(I105*H105,2)</f>
        <v>0</v>
      </c>
      <c r="BL105" s="99" t="s">
        <v>113</v>
      </c>
      <c r="BM105" s="99" t="s">
        <v>1007</v>
      </c>
    </row>
    <row r="106" spans="2:65" s="214" customFormat="1">
      <c r="B106" s="213"/>
      <c r="D106" s="202" t="s">
        <v>185</v>
      </c>
      <c r="E106" s="215" t="s">
        <v>5</v>
      </c>
      <c r="F106" s="216" t="s">
        <v>1008</v>
      </c>
      <c r="H106" s="217">
        <v>65</v>
      </c>
      <c r="I106" s="11"/>
      <c r="L106" s="213"/>
      <c r="M106" s="218"/>
      <c r="N106" s="219"/>
      <c r="O106" s="219"/>
      <c r="P106" s="219"/>
      <c r="Q106" s="219"/>
      <c r="R106" s="219"/>
      <c r="S106" s="219"/>
      <c r="T106" s="220"/>
      <c r="AT106" s="215" t="s">
        <v>185</v>
      </c>
      <c r="AU106" s="215" t="s">
        <v>81</v>
      </c>
      <c r="AV106" s="214" t="s">
        <v>81</v>
      </c>
      <c r="AW106" s="214" t="s">
        <v>36</v>
      </c>
      <c r="AX106" s="214" t="s">
        <v>77</v>
      </c>
      <c r="AY106" s="215" t="s">
        <v>175</v>
      </c>
    </row>
    <row r="107" spans="2:65" s="109" customFormat="1" ht="25.5" customHeight="1">
      <c r="B107" s="110"/>
      <c r="C107" s="191" t="s">
        <v>113</v>
      </c>
      <c r="D107" s="191" t="s">
        <v>177</v>
      </c>
      <c r="E107" s="192" t="s">
        <v>203</v>
      </c>
      <c r="F107" s="193" t="s">
        <v>204</v>
      </c>
      <c r="G107" s="194" t="s">
        <v>205</v>
      </c>
      <c r="H107" s="195">
        <v>349.24799999999999</v>
      </c>
      <c r="I107" s="9"/>
      <c r="J107" s="196">
        <f>ROUND(I107*H107,2)</f>
        <v>0</v>
      </c>
      <c r="K107" s="193" t="s">
        <v>181</v>
      </c>
      <c r="L107" s="110"/>
      <c r="M107" s="197" t="s">
        <v>5</v>
      </c>
      <c r="N107" s="198" t="s">
        <v>44</v>
      </c>
      <c r="O107" s="111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99" t="s">
        <v>113</v>
      </c>
      <c r="AT107" s="99" t="s">
        <v>177</v>
      </c>
      <c r="AU107" s="99" t="s">
        <v>81</v>
      </c>
      <c r="AY107" s="99" t="s">
        <v>175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99" t="s">
        <v>77</v>
      </c>
      <c r="BK107" s="201">
        <f>ROUND(I107*H107,2)</f>
        <v>0</v>
      </c>
      <c r="BL107" s="99" t="s">
        <v>113</v>
      </c>
      <c r="BM107" s="99" t="s">
        <v>1009</v>
      </c>
    </row>
    <row r="108" spans="2:65" s="109" customFormat="1" ht="27">
      <c r="B108" s="110"/>
      <c r="D108" s="202" t="s">
        <v>183</v>
      </c>
      <c r="F108" s="203" t="s">
        <v>207</v>
      </c>
      <c r="I108" s="7"/>
      <c r="L108" s="110"/>
      <c r="M108" s="204"/>
      <c r="N108" s="111"/>
      <c r="O108" s="111"/>
      <c r="P108" s="111"/>
      <c r="Q108" s="111"/>
      <c r="R108" s="111"/>
      <c r="S108" s="111"/>
      <c r="T108" s="205"/>
      <c r="AT108" s="99" t="s">
        <v>183</v>
      </c>
      <c r="AU108" s="99" t="s">
        <v>81</v>
      </c>
    </row>
    <row r="109" spans="2:65" s="214" customFormat="1">
      <c r="B109" s="213"/>
      <c r="D109" s="202" t="s">
        <v>185</v>
      </c>
      <c r="E109" s="215" t="s">
        <v>5</v>
      </c>
      <c r="F109" s="216" t="s">
        <v>1010</v>
      </c>
      <c r="H109" s="217">
        <v>349.24799999999999</v>
      </c>
      <c r="I109" s="11"/>
      <c r="L109" s="213"/>
      <c r="M109" s="218"/>
      <c r="N109" s="219"/>
      <c r="O109" s="219"/>
      <c r="P109" s="219"/>
      <c r="Q109" s="219"/>
      <c r="R109" s="219"/>
      <c r="S109" s="219"/>
      <c r="T109" s="220"/>
      <c r="AT109" s="215" t="s">
        <v>185</v>
      </c>
      <c r="AU109" s="215" t="s">
        <v>81</v>
      </c>
      <c r="AV109" s="214" t="s">
        <v>81</v>
      </c>
      <c r="AW109" s="214" t="s">
        <v>36</v>
      </c>
      <c r="AX109" s="214" t="s">
        <v>77</v>
      </c>
      <c r="AY109" s="215" t="s">
        <v>175</v>
      </c>
    </row>
    <row r="110" spans="2:65" s="109" customFormat="1" ht="63.75" customHeight="1">
      <c r="B110" s="110"/>
      <c r="C110" s="191" t="s">
        <v>214</v>
      </c>
      <c r="D110" s="191" t="s">
        <v>177</v>
      </c>
      <c r="E110" s="192" t="s">
        <v>209</v>
      </c>
      <c r="F110" s="193" t="s">
        <v>210</v>
      </c>
      <c r="G110" s="194" t="s">
        <v>199</v>
      </c>
      <c r="H110" s="195">
        <v>2.96</v>
      </c>
      <c r="I110" s="9"/>
      <c r="J110" s="196">
        <f>ROUND(I110*H110,2)</f>
        <v>0</v>
      </c>
      <c r="K110" s="193" t="s">
        <v>181</v>
      </c>
      <c r="L110" s="110"/>
      <c r="M110" s="197" t="s">
        <v>5</v>
      </c>
      <c r="N110" s="198" t="s">
        <v>44</v>
      </c>
      <c r="O110" s="111"/>
      <c r="P110" s="199">
        <f>O110*H110</f>
        <v>0</v>
      </c>
      <c r="Q110" s="199">
        <v>8.6800000000000002E-3</v>
      </c>
      <c r="R110" s="199">
        <f>Q110*H110</f>
        <v>2.5692800000000002E-2</v>
      </c>
      <c r="S110" s="199">
        <v>0</v>
      </c>
      <c r="T110" s="200">
        <f>S110*H110</f>
        <v>0</v>
      </c>
      <c r="AR110" s="99" t="s">
        <v>113</v>
      </c>
      <c r="AT110" s="99" t="s">
        <v>177</v>
      </c>
      <c r="AU110" s="99" t="s">
        <v>81</v>
      </c>
      <c r="AY110" s="99" t="s">
        <v>175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99" t="s">
        <v>77</v>
      </c>
      <c r="BK110" s="201">
        <f>ROUND(I110*H110,2)</f>
        <v>0</v>
      </c>
      <c r="BL110" s="99" t="s">
        <v>113</v>
      </c>
      <c r="BM110" s="99" t="s">
        <v>1011</v>
      </c>
    </row>
    <row r="111" spans="2:65" s="207" customFormat="1">
      <c r="B111" s="206"/>
      <c r="D111" s="202" t="s">
        <v>185</v>
      </c>
      <c r="E111" s="208" t="s">
        <v>5</v>
      </c>
      <c r="F111" s="209" t="s">
        <v>1012</v>
      </c>
      <c r="H111" s="208" t="s">
        <v>5</v>
      </c>
      <c r="I111" s="10"/>
      <c r="L111" s="206"/>
      <c r="M111" s="210"/>
      <c r="N111" s="211"/>
      <c r="O111" s="211"/>
      <c r="P111" s="211"/>
      <c r="Q111" s="211"/>
      <c r="R111" s="211"/>
      <c r="S111" s="211"/>
      <c r="T111" s="212"/>
      <c r="AT111" s="208" t="s">
        <v>185</v>
      </c>
      <c r="AU111" s="208" t="s">
        <v>81</v>
      </c>
      <c r="AV111" s="207" t="s">
        <v>77</v>
      </c>
      <c r="AW111" s="207" t="s">
        <v>36</v>
      </c>
      <c r="AX111" s="207" t="s">
        <v>73</v>
      </c>
      <c r="AY111" s="208" t="s">
        <v>175</v>
      </c>
    </row>
    <row r="112" spans="2:65" s="214" customFormat="1">
      <c r="B112" s="213"/>
      <c r="D112" s="202" t="s">
        <v>185</v>
      </c>
      <c r="E112" s="215" t="s">
        <v>5</v>
      </c>
      <c r="F112" s="216" t="s">
        <v>1013</v>
      </c>
      <c r="H112" s="217">
        <v>2.96</v>
      </c>
      <c r="I112" s="11"/>
      <c r="L112" s="213"/>
      <c r="M112" s="218"/>
      <c r="N112" s="219"/>
      <c r="O112" s="219"/>
      <c r="P112" s="219"/>
      <c r="Q112" s="219"/>
      <c r="R112" s="219"/>
      <c r="S112" s="219"/>
      <c r="T112" s="220"/>
      <c r="AT112" s="215" t="s">
        <v>185</v>
      </c>
      <c r="AU112" s="215" t="s">
        <v>81</v>
      </c>
      <c r="AV112" s="214" t="s">
        <v>81</v>
      </c>
      <c r="AW112" s="214" t="s">
        <v>36</v>
      </c>
      <c r="AX112" s="214" t="s">
        <v>77</v>
      </c>
      <c r="AY112" s="215" t="s">
        <v>175</v>
      </c>
    </row>
    <row r="113" spans="2:65" s="109" customFormat="1" ht="63.75" customHeight="1">
      <c r="B113" s="110"/>
      <c r="C113" s="191" t="s">
        <v>219</v>
      </c>
      <c r="D113" s="191" t="s">
        <v>177</v>
      </c>
      <c r="E113" s="192" t="s">
        <v>215</v>
      </c>
      <c r="F113" s="193" t="s">
        <v>216</v>
      </c>
      <c r="G113" s="194" t="s">
        <v>199</v>
      </c>
      <c r="H113" s="195">
        <v>7.4</v>
      </c>
      <c r="I113" s="9"/>
      <c r="J113" s="196">
        <f>ROUND(I113*H113,2)</f>
        <v>0</v>
      </c>
      <c r="K113" s="193" t="s">
        <v>181</v>
      </c>
      <c r="L113" s="110"/>
      <c r="M113" s="197" t="s">
        <v>5</v>
      </c>
      <c r="N113" s="198" t="s">
        <v>44</v>
      </c>
      <c r="O113" s="111"/>
      <c r="P113" s="199">
        <f>O113*H113</f>
        <v>0</v>
      </c>
      <c r="Q113" s="199">
        <v>3.6900000000000002E-2</v>
      </c>
      <c r="R113" s="199">
        <f>Q113*H113</f>
        <v>0.27306000000000002</v>
      </c>
      <c r="S113" s="199">
        <v>0</v>
      </c>
      <c r="T113" s="200">
        <f>S113*H113</f>
        <v>0</v>
      </c>
      <c r="AR113" s="99" t="s">
        <v>113</v>
      </c>
      <c r="AT113" s="99" t="s">
        <v>177</v>
      </c>
      <c r="AU113" s="99" t="s">
        <v>81</v>
      </c>
      <c r="AY113" s="99" t="s">
        <v>175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99" t="s">
        <v>77</v>
      </c>
      <c r="BK113" s="201">
        <f>ROUND(I113*H113,2)</f>
        <v>0</v>
      </c>
      <c r="BL113" s="99" t="s">
        <v>113</v>
      </c>
      <c r="BM113" s="99" t="s">
        <v>1014</v>
      </c>
    </row>
    <row r="114" spans="2:65" s="207" customFormat="1">
      <c r="B114" s="206"/>
      <c r="D114" s="202" t="s">
        <v>185</v>
      </c>
      <c r="E114" s="208" t="s">
        <v>5</v>
      </c>
      <c r="F114" s="209" t="s">
        <v>1012</v>
      </c>
      <c r="H114" s="208" t="s">
        <v>5</v>
      </c>
      <c r="I114" s="10"/>
      <c r="L114" s="206"/>
      <c r="M114" s="210"/>
      <c r="N114" s="211"/>
      <c r="O114" s="211"/>
      <c r="P114" s="211"/>
      <c r="Q114" s="211"/>
      <c r="R114" s="211"/>
      <c r="S114" s="211"/>
      <c r="T114" s="212"/>
      <c r="AT114" s="208" t="s">
        <v>185</v>
      </c>
      <c r="AU114" s="208" t="s">
        <v>81</v>
      </c>
      <c r="AV114" s="207" t="s">
        <v>77</v>
      </c>
      <c r="AW114" s="207" t="s">
        <v>36</v>
      </c>
      <c r="AX114" s="207" t="s">
        <v>73</v>
      </c>
      <c r="AY114" s="208" t="s">
        <v>175</v>
      </c>
    </row>
    <row r="115" spans="2:65" s="214" customFormat="1">
      <c r="B115" s="213"/>
      <c r="D115" s="202" t="s">
        <v>185</v>
      </c>
      <c r="E115" s="215" t="s">
        <v>5</v>
      </c>
      <c r="F115" s="216" t="s">
        <v>1015</v>
      </c>
      <c r="H115" s="217">
        <v>7.4</v>
      </c>
      <c r="I115" s="11"/>
      <c r="L115" s="213"/>
      <c r="M115" s="218"/>
      <c r="N115" s="219"/>
      <c r="O115" s="219"/>
      <c r="P115" s="219"/>
      <c r="Q115" s="219"/>
      <c r="R115" s="219"/>
      <c r="S115" s="219"/>
      <c r="T115" s="220"/>
      <c r="AT115" s="215" t="s">
        <v>185</v>
      </c>
      <c r="AU115" s="215" t="s">
        <v>81</v>
      </c>
      <c r="AV115" s="214" t="s">
        <v>81</v>
      </c>
      <c r="AW115" s="214" t="s">
        <v>36</v>
      </c>
      <c r="AX115" s="214" t="s">
        <v>77</v>
      </c>
      <c r="AY115" s="215" t="s">
        <v>175</v>
      </c>
    </row>
    <row r="116" spans="2:65" s="109" customFormat="1" ht="25.5" customHeight="1">
      <c r="B116" s="110"/>
      <c r="C116" s="191" t="s">
        <v>225</v>
      </c>
      <c r="D116" s="191" t="s">
        <v>177</v>
      </c>
      <c r="E116" s="192" t="s">
        <v>220</v>
      </c>
      <c r="F116" s="193" t="s">
        <v>221</v>
      </c>
      <c r="G116" s="194" t="s">
        <v>222</v>
      </c>
      <c r="H116" s="195">
        <v>28.594000000000001</v>
      </c>
      <c r="I116" s="9"/>
      <c r="J116" s="196">
        <f>ROUND(I116*H116,2)</f>
        <v>0</v>
      </c>
      <c r="K116" s="193" t="s">
        <v>181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113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113</v>
      </c>
      <c r="BM116" s="99" t="s">
        <v>1016</v>
      </c>
    </row>
    <row r="117" spans="2:65" s="214" customFormat="1">
      <c r="B117" s="213"/>
      <c r="D117" s="202" t="s">
        <v>185</v>
      </c>
      <c r="E117" s="215" t="s">
        <v>5</v>
      </c>
      <c r="F117" s="216" t="s">
        <v>1017</v>
      </c>
      <c r="H117" s="217">
        <v>28.594000000000001</v>
      </c>
      <c r="I117" s="11"/>
      <c r="L117" s="213"/>
      <c r="M117" s="218"/>
      <c r="N117" s="219"/>
      <c r="O117" s="219"/>
      <c r="P117" s="219"/>
      <c r="Q117" s="219"/>
      <c r="R117" s="219"/>
      <c r="S117" s="219"/>
      <c r="T117" s="220"/>
      <c r="AT117" s="215" t="s">
        <v>185</v>
      </c>
      <c r="AU117" s="215" t="s">
        <v>81</v>
      </c>
      <c r="AV117" s="214" t="s">
        <v>81</v>
      </c>
      <c r="AW117" s="214" t="s">
        <v>36</v>
      </c>
      <c r="AX117" s="214" t="s">
        <v>77</v>
      </c>
      <c r="AY117" s="215" t="s">
        <v>175</v>
      </c>
    </row>
    <row r="118" spans="2:65" s="109" customFormat="1" ht="38.25" customHeight="1">
      <c r="B118" s="110"/>
      <c r="C118" s="191" t="s">
        <v>232</v>
      </c>
      <c r="D118" s="191" t="s">
        <v>177</v>
      </c>
      <c r="E118" s="192" t="s">
        <v>226</v>
      </c>
      <c r="F118" s="193" t="s">
        <v>227</v>
      </c>
      <c r="G118" s="194" t="s">
        <v>222</v>
      </c>
      <c r="H118" s="195">
        <v>64.611000000000004</v>
      </c>
      <c r="I118" s="9"/>
      <c r="J118" s="196">
        <f>ROUND(I118*H118,2)</f>
        <v>0</v>
      </c>
      <c r="K118" s="193" t="s">
        <v>181</v>
      </c>
      <c r="L118" s="110"/>
      <c r="M118" s="197" t="s">
        <v>5</v>
      </c>
      <c r="N118" s="198" t="s">
        <v>44</v>
      </c>
      <c r="O118" s="111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AR118" s="99" t="s">
        <v>113</v>
      </c>
      <c r="AT118" s="99" t="s">
        <v>177</v>
      </c>
      <c r="AU118" s="99" t="s">
        <v>81</v>
      </c>
      <c r="AY118" s="99" t="s">
        <v>175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99" t="s">
        <v>77</v>
      </c>
      <c r="BK118" s="201">
        <f>ROUND(I118*H118,2)</f>
        <v>0</v>
      </c>
      <c r="BL118" s="99" t="s">
        <v>113</v>
      </c>
      <c r="BM118" s="99" t="s">
        <v>1018</v>
      </c>
    </row>
    <row r="119" spans="2:65" s="207" customFormat="1">
      <c r="B119" s="206"/>
      <c r="D119" s="202" t="s">
        <v>185</v>
      </c>
      <c r="E119" s="208" t="s">
        <v>5</v>
      </c>
      <c r="F119" s="209" t="s">
        <v>1019</v>
      </c>
      <c r="H119" s="208" t="s">
        <v>5</v>
      </c>
      <c r="I119" s="10"/>
      <c r="L119" s="206"/>
      <c r="M119" s="210"/>
      <c r="N119" s="211"/>
      <c r="O119" s="211"/>
      <c r="P119" s="211"/>
      <c r="Q119" s="211"/>
      <c r="R119" s="211"/>
      <c r="S119" s="211"/>
      <c r="T119" s="212"/>
      <c r="AT119" s="208" t="s">
        <v>185</v>
      </c>
      <c r="AU119" s="208" t="s">
        <v>81</v>
      </c>
      <c r="AV119" s="207" t="s">
        <v>77</v>
      </c>
      <c r="AW119" s="207" t="s">
        <v>36</v>
      </c>
      <c r="AX119" s="207" t="s">
        <v>73</v>
      </c>
      <c r="AY119" s="208" t="s">
        <v>175</v>
      </c>
    </row>
    <row r="120" spans="2:65" s="207" customFormat="1">
      <c r="B120" s="206"/>
      <c r="D120" s="202" t="s">
        <v>185</v>
      </c>
      <c r="E120" s="208" t="s">
        <v>5</v>
      </c>
      <c r="F120" s="209" t="s">
        <v>230</v>
      </c>
      <c r="H120" s="208" t="s">
        <v>5</v>
      </c>
      <c r="I120" s="10"/>
      <c r="L120" s="206"/>
      <c r="M120" s="210"/>
      <c r="N120" s="211"/>
      <c r="O120" s="211"/>
      <c r="P120" s="211"/>
      <c r="Q120" s="211"/>
      <c r="R120" s="211"/>
      <c r="S120" s="211"/>
      <c r="T120" s="212"/>
      <c r="AT120" s="208" t="s">
        <v>185</v>
      </c>
      <c r="AU120" s="208" t="s">
        <v>81</v>
      </c>
      <c r="AV120" s="207" t="s">
        <v>77</v>
      </c>
      <c r="AW120" s="207" t="s">
        <v>36</v>
      </c>
      <c r="AX120" s="207" t="s">
        <v>73</v>
      </c>
      <c r="AY120" s="208" t="s">
        <v>175</v>
      </c>
    </row>
    <row r="121" spans="2:65" s="214" customFormat="1">
      <c r="B121" s="213"/>
      <c r="D121" s="202" t="s">
        <v>185</v>
      </c>
      <c r="E121" s="215" t="s">
        <v>5</v>
      </c>
      <c r="F121" s="216" t="s">
        <v>1020</v>
      </c>
      <c r="H121" s="217">
        <v>64.611000000000004</v>
      </c>
      <c r="I121" s="11"/>
      <c r="L121" s="213"/>
      <c r="M121" s="218"/>
      <c r="N121" s="219"/>
      <c r="O121" s="219"/>
      <c r="P121" s="219"/>
      <c r="Q121" s="219"/>
      <c r="R121" s="219"/>
      <c r="S121" s="219"/>
      <c r="T121" s="220"/>
      <c r="AT121" s="215" t="s">
        <v>185</v>
      </c>
      <c r="AU121" s="215" t="s">
        <v>81</v>
      </c>
      <c r="AV121" s="214" t="s">
        <v>81</v>
      </c>
      <c r="AW121" s="214" t="s">
        <v>36</v>
      </c>
      <c r="AX121" s="214" t="s">
        <v>77</v>
      </c>
      <c r="AY121" s="215" t="s">
        <v>175</v>
      </c>
    </row>
    <row r="122" spans="2:65" s="109" customFormat="1" ht="38.25" customHeight="1">
      <c r="B122" s="110"/>
      <c r="C122" s="191" t="s">
        <v>241</v>
      </c>
      <c r="D122" s="191" t="s">
        <v>177</v>
      </c>
      <c r="E122" s="192" t="s">
        <v>233</v>
      </c>
      <c r="F122" s="193" t="s">
        <v>234</v>
      </c>
      <c r="G122" s="194" t="s">
        <v>222</v>
      </c>
      <c r="H122" s="195">
        <v>219.25399999999999</v>
      </c>
      <c r="I122" s="9"/>
      <c r="J122" s="196">
        <f>ROUND(I122*H122,2)</f>
        <v>0</v>
      </c>
      <c r="K122" s="193" t="s">
        <v>181</v>
      </c>
      <c r="L122" s="110"/>
      <c r="M122" s="197" t="s">
        <v>5</v>
      </c>
      <c r="N122" s="198" t="s">
        <v>44</v>
      </c>
      <c r="O122" s="111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99" t="s">
        <v>113</v>
      </c>
      <c r="AT122" s="99" t="s">
        <v>177</v>
      </c>
      <c r="AU122" s="99" t="s">
        <v>81</v>
      </c>
      <c r="AY122" s="99" t="s">
        <v>175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99" t="s">
        <v>77</v>
      </c>
      <c r="BK122" s="201">
        <f>ROUND(I122*H122,2)</f>
        <v>0</v>
      </c>
      <c r="BL122" s="99" t="s">
        <v>113</v>
      </c>
      <c r="BM122" s="99" t="s">
        <v>1021</v>
      </c>
    </row>
    <row r="123" spans="2:65" s="207" customFormat="1">
      <c r="B123" s="206"/>
      <c r="D123" s="202" t="s">
        <v>185</v>
      </c>
      <c r="E123" s="208" t="s">
        <v>5</v>
      </c>
      <c r="F123" s="209" t="s">
        <v>1019</v>
      </c>
      <c r="H123" s="208" t="s">
        <v>5</v>
      </c>
      <c r="I123" s="10"/>
      <c r="L123" s="206"/>
      <c r="M123" s="210"/>
      <c r="N123" s="211"/>
      <c r="O123" s="211"/>
      <c r="P123" s="211"/>
      <c r="Q123" s="211"/>
      <c r="R123" s="211"/>
      <c r="S123" s="211"/>
      <c r="T123" s="212"/>
      <c r="AT123" s="208" t="s">
        <v>185</v>
      </c>
      <c r="AU123" s="208" t="s">
        <v>81</v>
      </c>
      <c r="AV123" s="207" t="s">
        <v>77</v>
      </c>
      <c r="AW123" s="207" t="s">
        <v>36</v>
      </c>
      <c r="AX123" s="207" t="s">
        <v>73</v>
      </c>
      <c r="AY123" s="208" t="s">
        <v>175</v>
      </c>
    </row>
    <row r="124" spans="2:65" s="207" customFormat="1">
      <c r="B124" s="206"/>
      <c r="D124" s="202" t="s">
        <v>185</v>
      </c>
      <c r="E124" s="208" t="s">
        <v>5</v>
      </c>
      <c r="F124" s="209" t="s">
        <v>230</v>
      </c>
      <c r="H124" s="208" t="s">
        <v>5</v>
      </c>
      <c r="I124" s="10"/>
      <c r="L124" s="206"/>
      <c r="M124" s="210"/>
      <c r="N124" s="211"/>
      <c r="O124" s="211"/>
      <c r="P124" s="211"/>
      <c r="Q124" s="211"/>
      <c r="R124" s="211"/>
      <c r="S124" s="211"/>
      <c r="T124" s="212"/>
      <c r="AT124" s="208" t="s">
        <v>185</v>
      </c>
      <c r="AU124" s="208" t="s">
        <v>81</v>
      </c>
      <c r="AV124" s="207" t="s">
        <v>77</v>
      </c>
      <c r="AW124" s="207" t="s">
        <v>36</v>
      </c>
      <c r="AX124" s="207" t="s">
        <v>73</v>
      </c>
      <c r="AY124" s="208" t="s">
        <v>175</v>
      </c>
    </row>
    <row r="125" spans="2:65" s="214" customFormat="1">
      <c r="B125" s="213"/>
      <c r="D125" s="202" t="s">
        <v>185</v>
      </c>
      <c r="E125" s="215" t="s">
        <v>5</v>
      </c>
      <c r="F125" s="216" t="s">
        <v>1022</v>
      </c>
      <c r="H125" s="217">
        <v>270.55</v>
      </c>
      <c r="I125" s="11"/>
      <c r="L125" s="213"/>
      <c r="M125" s="218"/>
      <c r="N125" s="219"/>
      <c r="O125" s="219"/>
      <c r="P125" s="219"/>
      <c r="Q125" s="219"/>
      <c r="R125" s="219"/>
      <c r="S125" s="219"/>
      <c r="T125" s="220"/>
      <c r="AT125" s="215" t="s">
        <v>185</v>
      </c>
      <c r="AU125" s="215" t="s">
        <v>81</v>
      </c>
      <c r="AV125" s="214" t="s">
        <v>81</v>
      </c>
      <c r="AW125" s="214" t="s">
        <v>36</v>
      </c>
      <c r="AX125" s="214" t="s">
        <v>73</v>
      </c>
      <c r="AY125" s="215" t="s">
        <v>175</v>
      </c>
    </row>
    <row r="126" spans="2:65" s="214" customFormat="1">
      <c r="B126" s="213"/>
      <c r="D126" s="202" t="s">
        <v>185</v>
      </c>
      <c r="E126" s="215" t="s">
        <v>5</v>
      </c>
      <c r="F126" s="216" t="s">
        <v>1023</v>
      </c>
      <c r="H126" s="217">
        <v>-64.611000000000004</v>
      </c>
      <c r="I126" s="11"/>
      <c r="L126" s="213"/>
      <c r="M126" s="218"/>
      <c r="N126" s="219"/>
      <c r="O126" s="219"/>
      <c r="P126" s="219"/>
      <c r="Q126" s="219"/>
      <c r="R126" s="219"/>
      <c r="S126" s="219"/>
      <c r="T126" s="220"/>
      <c r="AT126" s="215" t="s">
        <v>185</v>
      </c>
      <c r="AU126" s="215" t="s">
        <v>81</v>
      </c>
      <c r="AV126" s="214" t="s">
        <v>81</v>
      </c>
      <c r="AW126" s="214" t="s">
        <v>36</v>
      </c>
      <c r="AX126" s="214" t="s">
        <v>73</v>
      </c>
      <c r="AY126" s="215" t="s">
        <v>175</v>
      </c>
    </row>
    <row r="127" spans="2:65" s="207" customFormat="1">
      <c r="B127" s="206"/>
      <c r="D127" s="202" t="s">
        <v>185</v>
      </c>
      <c r="E127" s="208" t="s">
        <v>5</v>
      </c>
      <c r="F127" s="209" t="s">
        <v>239</v>
      </c>
      <c r="H127" s="208" t="s">
        <v>5</v>
      </c>
      <c r="I127" s="10"/>
      <c r="L127" s="206"/>
      <c r="M127" s="210"/>
      <c r="N127" s="211"/>
      <c r="O127" s="211"/>
      <c r="P127" s="211"/>
      <c r="Q127" s="211"/>
      <c r="R127" s="211"/>
      <c r="S127" s="211"/>
      <c r="T127" s="212"/>
      <c r="AT127" s="208" t="s">
        <v>185</v>
      </c>
      <c r="AU127" s="208" t="s">
        <v>81</v>
      </c>
      <c r="AV127" s="207" t="s">
        <v>77</v>
      </c>
      <c r="AW127" s="207" t="s">
        <v>36</v>
      </c>
      <c r="AX127" s="207" t="s">
        <v>73</v>
      </c>
      <c r="AY127" s="208" t="s">
        <v>175</v>
      </c>
    </row>
    <row r="128" spans="2:65" s="214" customFormat="1">
      <c r="B128" s="213"/>
      <c r="D128" s="202" t="s">
        <v>185</v>
      </c>
      <c r="E128" s="215" t="s">
        <v>5</v>
      </c>
      <c r="F128" s="216" t="s">
        <v>1024</v>
      </c>
      <c r="H128" s="217">
        <v>13.315</v>
      </c>
      <c r="I128" s="11"/>
      <c r="L128" s="213"/>
      <c r="M128" s="218"/>
      <c r="N128" s="219"/>
      <c r="O128" s="219"/>
      <c r="P128" s="219"/>
      <c r="Q128" s="219"/>
      <c r="R128" s="219"/>
      <c r="S128" s="219"/>
      <c r="T128" s="220"/>
      <c r="AT128" s="215" t="s">
        <v>185</v>
      </c>
      <c r="AU128" s="215" t="s">
        <v>81</v>
      </c>
      <c r="AV128" s="214" t="s">
        <v>81</v>
      </c>
      <c r="AW128" s="214" t="s">
        <v>36</v>
      </c>
      <c r="AX128" s="214" t="s">
        <v>73</v>
      </c>
      <c r="AY128" s="215" t="s">
        <v>175</v>
      </c>
    </row>
    <row r="129" spans="2:65" s="222" customFormat="1">
      <c r="B129" s="221"/>
      <c r="D129" s="202" t="s">
        <v>185</v>
      </c>
      <c r="E129" s="223" t="s">
        <v>5</v>
      </c>
      <c r="F129" s="224" t="s">
        <v>196</v>
      </c>
      <c r="H129" s="225">
        <v>219.25399999999999</v>
      </c>
      <c r="I129" s="12"/>
      <c r="L129" s="221"/>
      <c r="M129" s="226"/>
      <c r="N129" s="227"/>
      <c r="O129" s="227"/>
      <c r="P129" s="227"/>
      <c r="Q129" s="227"/>
      <c r="R129" s="227"/>
      <c r="S129" s="227"/>
      <c r="T129" s="228"/>
      <c r="AT129" s="223" t="s">
        <v>185</v>
      </c>
      <c r="AU129" s="223" t="s">
        <v>81</v>
      </c>
      <c r="AV129" s="222" t="s">
        <v>113</v>
      </c>
      <c r="AW129" s="222" t="s">
        <v>36</v>
      </c>
      <c r="AX129" s="222" t="s">
        <v>77</v>
      </c>
      <c r="AY129" s="223" t="s">
        <v>175</v>
      </c>
    </row>
    <row r="130" spans="2:65" s="109" customFormat="1" ht="38.25" customHeight="1">
      <c r="B130" s="110"/>
      <c r="C130" s="191" t="s">
        <v>247</v>
      </c>
      <c r="D130" s="191" t="s">
        <v>177</v>
      </c>
      <c r="E130" s="192" t="s">
        <v>242</v>
      </c>
      <c r="F130" s="193" t="s">
        <v>243</v>
      </c>
      <c r="G130" s="194" t="s">
        <v>222</v>
      </c>
      <c r="H130" s="195">
        <v>65.775999999999996</v>
      </c>
      <c r="I130" s="9"/>
      <c r="J130" s="196">
        <f>ROUND(I130*H130,2)</f>
        <v>0</v>
      </c>
      <c r="K130" s="193" t="s">
        <v>181</v>
      </c>
      <c r="L130" s="110"/>
      <c r="M130" s="197" t="s">
        <v>5</v>
      </c>
      <c r="N130" s="198" t="s">
        <v>44</v>
      </c>
      <c r="O130" s="11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99" t="s">
        <v>113</v>
      </c>
      <c r="AT130" s="99" t="s">
        <v>177</v>
      </c>
      <c r="AU130" s="99" t="s">
        <v>81</v>
      </c>
      <c r="AY130" s="99" t="s">
        <v>175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99" t="s">
        <v>77</v>
      </c>
      <c r="BK130" s="201">
        <f>ROUND(I130*H130,2)</f>
        <v>0</v>
      </c>
      <c r="BL130" s="99" t="s">
        <v>113</v>
      </c>
      <c r="BM130" s="99" t="s">
        <v>1025</v>
      </c>
    </row>
    <row r="131" spans="2:65" s="109" customFormat="1" ht="27">
      <c r="B131" s="110"/>
      <c r="D131" s="202" t="s">
        <v>183</v>
      </c>
      <c r="F131" s="203" t="s">
        <v>245</v>
      </c>
      <c r="I131" s="7"/>
      <c r="L131" s="110"/>
      <c r="M131" s="204"/>
      <c r="N131" s="111"/>
      <c r="O131" s="111"/>
      <c r="P131" s="111"/>
      <c r="Q131" s="111"/>
      <c r="R131" s="111"/>
      <c r="S131" s="111"/>
      <c r="T131" s="205"/>
      <c r="AT131" s="99" t="s">
        <v>183</v>
      </c>
      <c r="AU131" s="99" t="s">
        <v>81</v>
      </c>
    </row>
    <row r="132" spans="2:65" s="214" customFormat="1">
      <c r="B132" s="213"/>
      <c r="D132" s="202" t="s">
        <v>185</v>
      </c>
      <c r="F132" s="216" t="s">
        <v>1026</v>
      </c>
      <c r="H132" s="217">
        <v>65.775999999999996</v>
      </c>
      <c r="I132" s="11"/>
      <c r="L132" s="213"/>
      <c r="M132" s="218"/>
      <c r="N132" s="219"/>
      <c r="O132" s="219"/>
      <c r="P132" s="219"/>
      <c r="Q132" s="219"/>
      <c r="R132" s="219"/>
      <c r="S132" s="219"/>
      <c r="T132" s="220"/>
      <c r="AT132" s="215" t="s">
        <v>185</v>
      </c>
      <c r="AU132" s="215" t="s">
        <v>81</v>
      </c>
      <c r="AV132" s="214" t="s">
        <v>81</v>
      </c>
      <c r="AW132" s="214" t="s">
        <v>6</v>
      </c>
      <c r="AX132" s="214" t="s">
        <v>77</v>
      </c>
      <c r="AY132" s="215" t="s">
        <v>175</v>
      </c>
    </row>
    <row r="133" spans="2:65" s="109" customFormat="1" ht="25.5" customHeight="1">
      <c r="B133" s="110"/>
      <c r="C133" s="191" t="s">
        <v>252</v>
      </c>
      <c r="D133" s="191" t="s">
        <v>177</v>
      </c>
      <c r="E133" s="192" t="s">
        <v>248</v>
      </c>
      <c r="F133" s="193" t="s">
        <v>249</v>
      </c>
      <c r="G133" s="194" t="s">
        <v>180</v>
      </c>
      <c r="H133" s="195">
        <v>402.05</v>
      </c>
      <c r="I133" s="9"/>
      <c r="J133" s="196">
        <f>ROUND(I133*H133,2)</f>
        <v>0</v>
      </c>
      <c r="K133" s="193" t="s">
        <v>181</v>
      </c>
      <c r="L133" s="110"/>
      <c r="M133" s="197" t="s">
        <v>5</v>
      </c>
      <c r="N133" s="198" t="s">
        <v>44</v>
      </c>
      <c r="O133" s="111"/>
      <c r="P133" s="199">
        <f>O133*H133</f>
        <v>0</v>
      </c>
      <c r="Q133" s="199">
        <v>5.9000000000000003E-4</v>
      </c>
      <c r="R133" s="199">
        <f>Q133*H133</f>
        <v>0.23720950000000002</v>
      </c>
      <c r="S133" s="199">
        <v>0</v>
      </c>
      <c r="T133" s="200">
        <f>S133*H133</f>
        <v>0</v>
      </c>
      <c r="AR133" s="99" t="s">
        <v>113</v>
      </c>
      <c r="AT133" s="99" t="s">
        <v>177</v>
      </c>
      <c r="AU133" s="99" t="s">
        <v>81</v>
      </c>
      <c r="AY133" s="99" t="s">
        <v>175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99" t="s">
        <v>77</v>
      </c>
      <c r="BK133" s="201">
        <f>ROUND(I133*H133,2)</f>
        <v>0</v>
      </c>
      <c r="BL133" s="99" t="s">
        <v>113</v>
      </c>
      <c r="BM133" s="99" t="s">
        <v>1027</v>
      </c>
    </row>
    <row r="134" spans="2:65" s="207" customFormat="1">
      <c r="B134" s="206"/>
      <c r="D134" s="202" t="s">
        <v>185</v>
      </c>
      <c r="E134" s="208" t="s">
        <v>5</v>
      </c>
      <c r="F134" s="209" t="s">
        <v>230</v>
      </c>
      <c r="H134" s="208" t="s">
        <v>5</v>
      </c>
      <c r="I134" s="10"/>
      <c r="L134" s="206"/>
      <c r="M134" s="210"/>
      <c r="N134" s="211"/>
      <c r="O134" s="211"/>
      <c r="P134" s="211"/>
      <c r="Q134" s="211"/>
      <c r="R134" s="211"/>
      <c r="S134" s="211"/>
      <c r="T134" s="212"/>
      <c r="AT134" s="208" t="s">
        <v>185</v>
      </c>
      <c r="AU134" s="208" t="s">
        <v>81</v>
      </c>
      <c r="AV134" s="207" t="s">
        <v>77</v>
      </c>
      <c r="AW134" s="207" t="s">
        <v>36</v>
      </c>
      <c r="AX134" s="207" t="s">
        <v>73</v>
      </c>
      <c r="AY134" s="208" t="s">
        <v>175</v>
      </c>
    </row>
    <row r="135" spans="2:65" s="214" customFormat="1">
      <c r="B135" s="213"/>
      <c r="D135" s="202" t="s">
        <v>185</v>
      </c>
      <c r="E135" s="215" t="s">
        <v>5</v>
      </c>
      <c r="F135" s="216" t="s">
        <v>1028</v>
      </c>
      <c r="H135" s="217">
        <v>402.05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77</v>
      </c>
      <c r="AY135" s="215" t="s">
        <v>175</v>
      </c>
    </row>
    <row r="136" spans="2:65" s="109" customFormat="1" ht="25.5" customHeight="1">
      <c r="B136" s="110"/>
      <c r="C136" s="191" t="s">
        <v>256</v>
      </c>
      <c r="D136" s="191" t="s">
        <v>177</v>
      </c>
      <c r="E136" s="192" t="s">
        <v>253</v>
      </c>
      <c r="F136" s="193" t="s">
        <v>254</v>
      </c>
      <c r="G136" s="194" t="s">
        <v>180</v>
      </c>
      <c r="H136" s="195">
        <v>402.05</v>
      </c>
      <c r="I136" s="9"/>
      <c r="J136" s="196">
        <f>ROUND(I136*H136,2)</f>
        <v>0</v>
      </c>
      <c r="K136" s="193" t="s">
        <v>181</v>
      </c>
      <c r="L136" s="110"/>
      <c r="M136" s="197" t="s">
        <v>5</v>
      </c>
      <c r="N136" s="198" t="s">
        <v>44</v>
      </c>
      <c r="O136" s="11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99" t="s">
        <v>113</v>
      </c>
      <c r="AT136" s="99" t="s">
        <v>177</v>
      </c>
      <c r="AU136" s="99" t="s">
        <v>81</v>
      </c>
      <c r="AY136" s="99" t="s">
        <v>175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99" t="s">
        <v>77</v>
      </c>
      <c r="BK136" s="201">
        <f>ROUND(I136*H136,2)</f>
        <v>0</v>
      </c>
      <c r="BL136" s="99" t="s">
        <v>113</v>
      </c>
      <c r="BM136" s="99" t="s">
        <v>1029</v>
      </c>
    </row>
    <row r="137" spans="2:65" s="214" customFormat="1">
      <c r="B137" s="213"/>
      <c r="D137" s="202" t="s">
        <v>185</v>
      </c>
      <c r="E137" s="215" t="s">
        <v>5</v>
      </c>
      <c r="F137" s="216" t="s">
        <v>1030</v>
      </c>
      <c r="H137" s="217">
        <v>402.05</v>
      </c>
      <c r="I137" s="11"/>
      <c r="L137" s="213"/>
      <c r="M137" s="218"/>
      <c r="N137" s="219"/>
      <c r="O137" s="219"/>
      <c r="P137" s="219"/>
      <c r="Q137" s="219"/>
      <c r="R137" s="219"/>
      <c r="S137" s="219"/>
      <c r="T137" s="220"/>
      <c r="AT137" s="215" t="s">
        <v>185</v>
      </c>
      <c r="AU137" s="215" t="s">
        <v>81</v>
      </c>
      <c r="AV137" s="214" t="s">
        <v>81</v>
      </c>
      <c r="AW137" s="214" t="s">
        <v>36</v>
      </c>
      <c r="AX137" s="214" t="s">
        <v>77</v>
      </c>
      <c r="AY137" s="215" t="s">
        <v>175</v>
      </c>
    </row>
    <row r="138" spans="2:65" s="109" customFormat="1" ht="38.25" customHeight="1">
      <c r="B138" s="110"/>
      <c r="C138" s="191" t="s">
        <v>263</v>
      </c>
      <c r="D138" s="191" t="s">
        <v>177</v>
      </c>
      <c r="E138" s="192" t="s">
        <v>594</v>
      </c>
      <c r="F138" s="193" t="s">
        <v>595</v>
      </c>
      <c r="G138" s="194" t="s">
        <v>222</v>
      </c>
      <c r="H138" s="195">
        <v>141.93299999999999</v>
      </c>
      <c r="I138" s="9"/>
      <c r="J138" s="196">
        <f>ROUND(I138*H138,2)</f>
        <v>0</v>
      </c>
      <c r="K138" s="193" t="s">
        <v>181</v>
      </c>
      <c r="L138" s="110"/>
      <c r="M138" s="197" t="s">
        <v>5</v>
      </c>
      <c r="N138" s="198" t="s">
        <v>44</v>
      </c>
      <c r="O138" s="11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99" t="s">
        <v>113</v>
      </c>
      <c r="AT138" s="99" t="s">
        <v>177</v>
      </c>
      <c r="AU138" s="99" t="s">
        <v>81</v>
      </c>
      <c r="AY138" s="99" t="s">
        <v>175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99" t="s">
        <v>77</v>
      </c>
      <c r="BK138" s="201">
        <f>ROUND(I138*H138,2)</f>
        <v>0</v>
      </c>
      <c r="BL138" s="99" t="s">
        <v>113</v>
      </c>
      <c r="BM138" s="99" t="s">
        <v>1031</v>
      </c>
    </row>
    <row r="139" spans="2:65" s="109" customFormat="1" ht="40.5">
      <c r="B139" s="110"/>
      <c r="D139" s="202" t="s">
        <v>183</v>
      </c>
      <c r="F139" s="203" t="s">
        <v>260</v>
      </c>
      <c r="I139" s="7"/>
      <c r="L139" s="110"/>
      <c r="M139" s="204"/>
      <c r="N139" s="111"/>
      <c r="O139" s="111"/>
      <c r="P139" s="111"/>
      <c r="Q139" s="111"/>
      <c r="R139" s="111"/>
      <c r="S139" s="111"/>
      <c r="T139" s="205"/>
      <c r="AT139" s="99" t="s">
        <v>183</v>
      </c>
      <c r="AU139" s="99" t="s">
        <v>81</v>
      </c>
    </row>
    <row r="140" spans="2:65" s="207" customFormat="1">
      <c r="B140" s="206"/>
      <c r="D140" s="202" t="s">
        <v>185</v>
      </c>
      <c r="E140" s="208" t="s">
        <v>5</v>
      </c>
      <c r="F140" s="209" t="s">
        <v>261</v>
      </c>
      <c r="H140" s="208" t="s">
        <v>5</v>
      </c>
      <c r="I140" s="10"/>
      <c r="L140" s="206"/>
      <c r="M140" s="210"/>
      <c r="N140" s="211"/>
      <c r="O140" s="211"/>
      <c r="P140" s="211"/>
      <c r="Q140" s="211"/>
      <c r="R140" s="211"/>
      <c r="S140" s="211"/>
      <c r="T140" s="212"/>
      <c r="AT140" s="208" t="s">
        <v>185</v>
      </c>
      <c r="AU140" s="208" t="s">
        <v>81</v>
      </c>
      <c r="AV140" s="207" t="s">
        <v>77</v>
      </c>
      <c r="AW140" s="207" t="s">
        <v>36</v>
      </c>
      <c r="AX140" s="207" t="s">
        <v>73</v>
      </c>
      <c r="AY140" s="208" t="s">
        <v>175</v>
      </c>
    </row>
    <row r="141" spans="2:65" s="214" customFormat="1">
      <c r="B141" s="213"/>
      <c r="D141" s="202" t="s">
        <v>185</v>
      </c>
      <c r="E141" s="215" t="s">
        <v>5</v>
      </c>
      <c r="F141" s="216" t="s">
        <v>1032</v>
      </c>
      <c r="H141" s="217">
        <v>141.93299999999999</v>
      </c>
      <c r="I141" s="11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5" t="s">
        <v>185</v>
      </c>
      <c r="AU141" s="215" t="s">
        <v>81</v>
      </c>
      <c r="AV141" s="214" t="s">
        <v>81</v>
      </c>
      <c r="AW141" s="214" t="s">
        <v>36</v>
      </c>
      <c r="AX141" s="214" t="s">
        <v>77</v>
      </c>
      <c r="AY141" s="215" t="s">
        <v>175</v>
      </c>
    </row>
    <row r="142" spans="2:65" s="109" customFormat="1" ht="16.5" customHeight="1">
      <c r="B142" s="110"/>
      <c r="C142" s="191" t="s">
        <v>11</v>
      </c>
      <c r="D142" s="191" t="s">
        <v>177</v>
      </c>
      <c r="E142" s="192" t="s">
        <v>264</v>
      </c>
      <c r="F142" s="193" t="s">
        <v>265</v>
      </c>
      <c r="G142" s="194" t="s">
        <v>222</v>
      </c>
      <c r="H142" s="195">
        <v>58.801000000000002</v>
      </c>
      <c r="I142" s="9"/>
      <c r="J142" s="196">
        <f>ROUND(I142*H142,2)</f>
        <v>0</v>
      </c>
      <c r="K142" s="193" t="s">
        <v>5</v>
      </c>
      <c r="L142" s="110"/>
      <c r="M142" s="197" t="s">
        <v>5</v>
      </c>
      <c r="N142" s="198" t="s">
        <v>44</v>
      </c>
      <c r="O142" s="11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AR142" s="99" t="s">
        <v>113</v>
      </c>
      <c r="AT142" s="99" t="s">
        <v>177</v>
      </c>
      <c r="AU142" s="99" t="s">
        <v>81</v>
      </c>
      <c r="AY142" s="99" t="s">
        <v>175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99" t="s">
        <v>77</v>
      </c>
      <c r="BK142" s="201">
        <f>ROUND(I142*H142,2)</f>
        <v>0</v>
      </c>
      <c r="BL142" s="99" t="s">
        <v>113</v>
      </c>
      <c r="BM142" s="99" t="s">
        <v>1033</v>
      </c>
    </row>
    <row r="143" spans="2:65" s="207" customFormat="1">
      <c r="B143" s="206"/>
      <c r="D143" s="202" t="s">
        <v>185</v>
      </c>
      <c r="E143" s="208" t="s">
        <v>5</v>
      </c>
      <c r="F143" s="209" t="s">
        <v>267</v>
      </c>
      <c r="H143" s="208" t="s">
        <v>5</v>
      </c>
      <c r="I143" s="10"/>
      <c r="L143" s="206"/>
      <c r="M143" s="210"/>
      <c r="N143" s="211"/>
      <c r="O143" s="211"/>
      <c r="P143" s="211"/>
      <c r="Q143" s="211"/>
      <c r="R143" s="211"/>
      <c r="S143" s="211"/>
      <c r="T143" s="212"/>
      <c r="AT143" s="208" t="s">
        <v>185</v>
      </c>
      <c r="AU143" s="208" t="s">
        <v>81</v>
      </c>
      <c r="AV143" s="207" t="s">
        <v>77</v>
      </c>
      <c r="AW143" s="207" t="s">
        <v>36</v>
      </c>
      <c r="AX143" s="207" t="s">
        <v>73</v>
      </c>
      <c r="AY143" s="208" t="s">
        <v>175</v>
      </c>
    </row>
    <row r="144" spans="2:65" s="207" customFormat="1">
      <c r="B144" s="206"/>
      <c r="D144" s="202" t="s">
        <v>185</v>
      </c>
      <c r="E144" s="208" t="s">
        <v>5</v>
      </c>
      <c r="F144" s="209" t="s">
        <v>268</v>
      </c>
      <c r="H144" s="208" t="s">
        <v>5</v>
      </c>
      <c r="I144" s="10"/>
      <c r="L144" s="206"/>
      <c r="M144" s="210"/>
      <c r="N144" s="211"/>
      <c r="O144" s="211"/>
      <c r="P144" s="211"/>
      <c r="Q144" s="211"/>
      <c r="R144" s="211"/>
      <c r="S144" s="211"/>
      <c r="T144" s="212"/>
      <c r="AT144" s="208" t="s">
        <v>185</v>
      </c>
      <c r="AU144" s="208" t="s">
        <v>81</v>
      </c>
      <c r="AV144" s="207" t="s">
        <v>77</v>
      </c>
      <c r="AW144" s="207" t="s">
        <v>36</v>
      </c>
      <c r="AX144" s="207" t="s">
        <v>73</v>
      </c>
      <c r="AY144" s="208" t="s">
        <v>175</v>
      </c>
    </row>
    <row r="145" spans="2:65" s="207" customFormat="1">
      <c r="B145" s="206"/>
      <c r="D145" s="202" t="s">
        <v>185</v>
      </c>
      <c r="E145" s="208" t="s">
        <v>5</v>
      </c>
      <c r="F145" s="209" t="s">
        <v>269</v>
      </c>
      <c r="H145" s="208" t="s">
        <v>5</v>
      </c>
      <c r="I145" s="10"/>
      <c r="L145" s="206"/>
      <c r="M145" s="210"/>
      <c r="N145" s="211"/>
      <c r="O145" s="211"/>
      <c r="P145" s="211"/>
      <c r="Q145" s="211"/>
      <c r="R145" s="211"/>
      <c r="S145" s="211"/>
      <c r="T145" s="212"/>
      <c r="AT145" s="208" t="s">
        <v>185</v>
      </c>
      <c r="AU145" s="208" t="s">
        <v>81</v>
      </c>
      <c r="AV145" s="207" t="s">
        <v>77</v>
      </c>
      <c r="AW145" s="207" t="s">
        <v>36</v>
      </c>
      <c r="AX145" s="207" t="s">
        <v>73</v>
      </c>
      <c r="AY145" s="208" t="s">
        <v>175</v>
      </c>
    </row>
    <row r="146" spans="2:65" s="214" customFormat="1">
      <c r="B146" s="213"/>
      <c r="D146" s="202" t="s">
        <v>185</v>
      </c>
      <c r="E146" s="215" t="s">
        <v>5</v>
      </c>
      <c r="F146" s="216" t="s">
        <v>1034</v>
      </c>
      <c r="H146" s="217">
        <v>31.88</v>
      </c>
      <c r="I146" s="11"/>
      <c r="L146" s="213"/>
      <c r="M146" s="218"/>
      <c r="N146" s="219"/>
      <c r="O146" s="219"/>
      <c r="P146" s="219"/>
      <c r="Q146" s="219"/>
      <c r="R146" s="219"/>
      <c r="S146" s="219"/>
      <c r="T146" s="220"/>
      <c r="AT146" s="215" t="s">
        <v>185</v>
      </c>
      <c r="AU146" s="215" t="s">
        <v>81</v>
      </c>
      <c r="AV146" s="214" t="s">
        <v>81</v>
      </c>
      <c r="AW146" s="214" t="s">
        <v>36</v>
      </c>
      <c r="AX146" s="214" t="s">
        <v>73</v>
      </c>
      <c r="AY146" s="215" t="s">
        <v>175</v>
      </c>
    </row>
    <row r="147" spans="2:65" s="214" customFormat="1">
      <c r="B147" s="213"/>
      <c r="D147" s="202" t="s">
        <v>185</v>
      </c>
      <c r="E147" s="215" t="s">
        <v>5</v>
      </c>
      <c r="F147" s="216" t="s">
        <v>1035</v>
      </c>
      <c r="H147" s="217">
        <v>26.920999999999999</v>
      </c>
      <c r="I147" s="11"/>
      <c r="L147" s="213"/>
      <c r="M147" s="218"/>
      <c r="N147" s="219"/>
      <c r="O147" s="219"/>
      <c r="P147" s="219"/>
      <c r="Q147" s="219"/>
      <c r="R147" s="219"/>
      <c r="S147" s="219"/>
      <c r="T147" s="220"/>
      <c r="AT147" s="215" t="s">
        <v>185</v>
      </c>
      <c r="AU147" s="215" t="s">
        <v>81</v>
      </c>
      <c r="AV147" s="214" t="s">
        <v>81</v>
      </c>
      <c r="AW147" s="214" t="s">
        <v>36</v>
      </c>
      <c r="AX147" s="214" t="s">
        <v>73</v>
      </c>
      <c r="AY147" s="215" t="s">
        <v>175</v>
      </c>
    </row>
    <row r="148" spans="2:65" s="222" customFormat="1">
      <c r="B148" s="221"/>
      <c r="D148" s="202" t="s">
        <v>185</v>
      </c>
      <c r="E148" s="223" t="s">
        <v>5</v>
      </c>
      <c r="F148" s="224" t="s">
        <v>196</v>
      </c>
      <c r="H148" s="225">
        <v>58.801000000000002</v>
      </c>
      <c r="I148" s="12"/>
      <c r="L148" s="221"/>
      <c r="M148" s="226"/>
      <c r="N148" s="227"/>
      <c r="O148" s="227"/>
      <c r="P148" s="227"/>
      <c r="Q148" s="227"/>
      <c r="R148" s="227"/>
      <c r="S148" s="227"/>
      <c r="T148" s="228"/>
      <c r="AT148" s="223" t="s">
        <v>185</v>
      </c>
      <c r="AU148" s="223" t="s">
        <v>81</v>
      </c>
      <c r="AV148" s="222" t="s">
        <v>113</v>
      </c>
      <c r="AW148" s="222" t="s">
        <v>36</v>
      </c>
      <c r="AX148" s="222" t="s">
        <v>77</v>
      </c>
      <c r="AY148" s="223" t="s">
        <v>175</v>
      </c>
    </row>
    <row r="149" spans="2:65" s="109" customFormat="1" ht="16.5" customHeight="1">
      <c r="B149" s="110"/>
      <c r="C149" s="191" t="s">
        <v>279</v>
      </c>
      <c r="D149" s="191" t="s">
        <v>177</v>
      </c>
      <c r="E149" s="192" t="s">
        <v>272</v>
      </c>
      <c r="F149" s="193" t="s">
        <v>273</v>
      </c>
      <c r="G149" s="194" t="s">
        <v>222</v>
      </c>
      <c r="H149" s="195">
        <v>251.98500000000001</v>
      </c>
      <c r="I149" s="9"/>
      <c r="J149" s="196">
        <f>ROUND(I149*H149,2)</f>
        <v>0</v>
      </c>
      <c r="K149" s="193" t="s">
        <v>5</v>
      </c>
      <c r="L149" s="110"/>
      <c r="M149" s="197" t="s">
        <v>5</v>
      </c>
      <c r="N149" s="198" t="s">
        <v>44</v>
      </c>
      <c r="O149" s="11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99" t="s">
        <v>113</v>
      </c>
      <c r="AT149" s="99" t="s">
        <v>177</v>
      </c>
      <c r="AU149" s="99" t="s">
        <v>81</v>
      </c>
      <c r="AY149" s="99" t="s">
        <v>175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99" t="s">
        <v>77</v>
      </c>
      <c r="BK149" s="201">
        <f>ROUND(I149*H149,2)</f>
        <v>0</v>
      </c>
      <c r="BL149" s="99" t="s">
        <v>113</v>
      </c>
      <c r="BM149" s="99" t="s">
        <v>1036</v>
      </c>
    </row>
    <row r="150" spans="2:65" s="207" customFormat="1">
      <c r="B150" s="206"/>
      <c r="D150" s="202" t="s">
        <v>185</v>
      </c>
      <c r="E150" s="208" t="s">
        <v>5</v>
      </c>
      <c r="F150" s="209" t="s">
        <v>275</v>
      </c>
      <c r="H150" s="208" t="s">
        <v>5</v>
      </c>
      <c r="I150" s="10"/>
      <c r="L150" s="206"/>
      <c r="M150" s="210"/>
      <c r="N150" s="211"/>
      <c r="O150" s="211"/>
      <c r="P150" s="211"/>
      <c r="Q150" s="211"/>
      <c r="R150" s="211"/>
      <c r="S150" s="211"/>
      <c r="T150" s="212"/>
      <c r="AT150" s="208" t="s">
        <v>185</v>
      </c>
      <c r="AU150" s="208" t="s">
        <v>81</v>
      </c>
      <c r="AV150" s="207" t="s">
        <v>77</v>
      </c>
      <c r="AW150" s="207" t="s">
        <v>36</v>
      </c>
      <c r="AX150" s="207" t="s">
        <v>73</v>
      </c>
      <c r="AY150" s="208" t="s">
        <v>175</v>
      </c>
    </row>
    <row r="151" spans="2:65" s="207" customFormat="1">
      <c r="B151" s="206"/>
      <c r="D151" s="202" t="s">
        <v>185</v>
      </c>
      <c r="E151" s="208" t="s">
        <v>5</v>
      </c>
      <c r="F151" s="209" t="s">
        <v>276</v>
      </c>
      <c r="H151" s="208" t="s">
        <v>5</v>
      </c>
      <c r="I151" s="10"/>
      <c r="L151" s="206"/>
      <c r="M151" s="210"/>
      <c r="N151" s="211"/>
      <c r="O151" s="211"/>
      <c r="P151" s="211"/>
      <c r="Q151" s="211"/>
      <c r="R151" s="211"/>
      <c r="S151" s="211"/>
      <c r="T151" s="212"/>
      <c r="AT151" s="208" t="s">
        <v>185</v>
      </c>
      <c r="AU151" s="208" t="s">
        <v>81</v>
      </c>
      <c r="AV151" s="207" t="s">
        <v>77</v>
      </c>
      <c r="AW151" s="207" t="s">
        <v>36</v>
      </c>
      <c r="AX151" s="207" t="s">
        <v>73</v>
      </c>
      <c r="AY151" s="208" t="s">
        <v>175</v>
      </c>
    </row>
    <row r="152" spans="2:65" s="214" customFormat="1">
      <c r="B152" s="213"/>
      <c r="D152" s="202" t="s">
        <v>185</v>
      </c>
      <c r="E152" s="215" t="s">
        <v>5</v>
      </c>
      <c r="F152" s="216" t="s">
        <v>1037</v>
      </c>
      <c r="H152" s="217">
        <v>283.86500000000001</v>
      </c>
      <c r="I152" s="11"/>
      <c r="L152" s="213"/>
      <c r="M152" s="218"/>
      <c r="N152" s="219"/>
      <c r="O152" s="219"/>
      <c r="P152" s="219"/>
      <c r="Q152" s="219"/>
      <c r="R152" s="219"/>
      <c r="S152" s="219"/>
      <c r="T152" s="220"/>
      <c r="AT152" s="215" t="s">
        <v>185</v>
      </c>
      <c r="AU152" s="215" t="s">
        <v>81</v>
      </c>
      <c r="AV152" s="214" t="s">
        <v>81</v>
      </c>
      <c r="AW152" s="214" t="s">
        <v>36</v>
      </c>
      <c r="AX152" s="214" t="s">
        <v>73</v>
      </c>
      <c r="AY152" s="215" t="s">
        <v>175</v>
      </c>
    </row>
    <row r="153" spans="2:65" s="214" customFormat="1">
      <c r="B153" s="213"/>
      <c r="D153" s="202" t="s">
        <v>185</v>
      </c>
      <c r="E153" s="215" t="s">
        <v>5</v>
      </c>
      <c r="F153" s="216" t="s">
        <v>1038</v>
      </c>
      <c r="H153" s="217">
        <v>-31.88</v>
      </c>
      <c r="I153" s="11"/>
      <c r="L153" s="213"/>
      <c r="M153" s="218"/>
      <c r="N153" s="219"/>
      <c r="O153" s="219"/>
      <c r="P153" s="219"/>
      <c r="Q153" s="219"/>
      <c r="R153" s="219"/>
      <c r="S153" s="219"/>
      <c r="T153" s="220"/>
      <c r="AT153" s="215" t="s">
        <v>185</v>
      </c>
      <c r="AU153" s="215" t="s">
        <v>81</v>
      </c>
      <c r="AV153" s="214" t="s">
        <v>81</v>
      </c>
      <c r="AW153" s="214" t="s">
        <v>36</v>
      </c>
      <c r="AX153" s="214" t="s">
        <v>73</v>
      </c>
      <c r="AY153" s="215" t="s">
        <v>175</v>
      </c>
    </row>
    <row r="154" spans="2:65" s="222" customFormat="1">
      <c r="B154" s="221"/>
      <c r="D154" s="202" t="s">
        <v>185</v>
      </c>
      <c r="E154" s="223" t="s">
        <v>5</v>
      </c>
      <c r="F154" s="224" t="s">
        <v>196</v>
      </c>
      <c r="H154" s="225">
        <v>251.98500000000001</v>
      </c>
      <c r="I154" s="12"/>
      <c r="L154" s="221"/>
      <c r="M154" s="226"/>
      <c r="N154" s="227"/>
      <c r="O154" s="227"/>
      <c r="P154" s="227"/>
      <c r="Q154" s="227"/>
      <c r="R154" s="227"/>
      <c r="S154" s="227"/>
      <c r="T154" s="228"/>
      <c r="AT154" s="223" t="s">
        <v>185</v>
      </c>
      <c r="AU154" s="223" t="s">
        <v>81</v>
      </c>
      <c r="AV154" s="222" t="s">
        <v>113</v>
      </c>
      <c r="AW154" s="222" t="s">
        <v>36</v>
      </c>
      <c r="AX154" s="222" t="s">
        <v>77</v>
      </c>
      <c r="AY154" s="223" t="s">
        <v>175</v>
      </c>
    </row>
    <row r="155" spans="2:65" s="109" customFormat="1" ht="25.5" customHeight="1">
      <c r="B155" s="110"/>
      <c r="C155" s="191" t="s">
        <v>286</v>
      </c>
      <c r="D155" s="191" t="s">
        <v>177</v>
      </c>
      <c r="E155" s="192" t="s">
        <v>280</v>
      </c>
      <c r="F155" s="193" t="s">
        <v>281</v>
      </c>
      <c r="G155" s="194" t="s">
        <v>222</v>
      </c>
      <c r="H155" s="195">
        <v>159.4</v>
      </c>
      <c r="I155" s="9"/>
      <c r="J155" s="196">
        <f>ROUND(I155*H155,2)</f>
        <v>0</v>
      </c>
      <c r="K155" s="193" t="s">
        <v>181</v>
      </c>
      <c r="L155" s="110"/>
      <c r="M155" s="197" t="s">
        <v>5</v>
      </c>
      <c r="N155" s="198" t="s">
        <v>44</v>
      </c>
      <c r="O155" s="111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99" t="s">
        <v>113</v>
      </c>
      <c r="AT155" s="99" t="s">
        <v>177</v>
      </c>
      <c r="AU155" s="99" t="s">
        <v>81</v>
      </c>
      <c r="AY155" s="99" t="s">
        <v>175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99" t="s">
        <v>77</v>
      </c>
      <c r="BK155" s="201">
        <f>ROUND(I155*H155,2)</f>
        <v>0</v>
      </c>
      <c r="BL155" s="99" t="s">
        <v>113</v>
      </c>
      <c r="BM155" s="99" t="s">
        <v>1039</v>
      </c>
    </row>
    <row r="156" spans="2:65" s="207" customFormat="1">
      <c r="B156" s="206"/>
      <c r="D156" s="202" t="s">
        <v>185</v>
      </c>
      <c r="E156" s="208" t="s">
        <v>5</v>
      </c>
      <c r="F156" s="209" t="s">
        <v>533</v>
      </c>
      <c r="H156" s="208" t="s">
        <v>5</v>
      </c>
      <c r="I156" s="10"/>
      <c r="L156" s="206"/>
      <c r="M156" s="210"/>
      <c r="N156" s="211"/>
      <c r="O156" s="211"/>
      <c r="P156" s="211"/>
      <c r="Q156" s="211"/>
      <c r="R156" s="211"/>
      <c r="S156" s="211"/>
      <c r="T156" s="212"/>
      <c r="AT156" s="208" t="s">
        <v>185</v>
      </c>
      <c r="AU156" s="208" t="s">
        <v>81</v>
      </c>
      <c r="AV156" s="207" t="s">
        <v>77</v>
      </c>
      <c r="AW156" s="207" t="s">
        <v>36</v>
      </c>
      <c r="AX156" s="207" t="s">
        <v>73</v>
      </c>
      <c r="AY156" s="208" t="s">
        <v>175</v>
      </c>
    </row>
    <row r="157" spans="2:65" s="207" customFormat="1">
      <c r="B157" s="206"/>
      <c r="D157" s="202" t="s">
        <v>185</v>
      </c>
      <c r="E157" s="208" t="s">
        <v>5</v>
      </c>
      <c r="F157" s="209" t="s">
        <v>230</v>
      </c>
      <c r="H157" s="208" t="s">
        <v>5</v>
      </c>
      <c r="I157" s="10"/>
      <c r="L157" s="206"/>
      <c r="M157" s="210"/>
      <c r="N157" s="211"/>
      <c r="O157" s="211"/>
      <c r="P157" s="211"/>
      <c r="Q157" s="211"/>
      <c r="R157" s="211"/>
      <c r="S157" s="211"/>
      <c r="T157" s="212"/>
      <c r="AT157" s="208" t="s">
        <v>185</v>
      </c>
      <c r="AU157" s="208" t="s">
        <v>81</v>
      </c>
      <c r="AV157" s="207" t="s">
        <v>77</v>
      </c>
      <c r="AW157" s="207" t="s">
        <v>36</v>
      </c>
      <c r="AX157" s="207" t="s">
        <v>73</v>
      </c>
      <c r="AY157" s="208" t="s">
        <v>175</v>
      </c>
    </row>
    <row r="158" spans="2:65" s="214" customFormat="1">
      <c r="B158" s="213"/>
      <c r="D158" s="202" t="s">
        <v>185</v>
      </c>
      <c r="E158" s="215" t="s">
        <v>5</v>
      </c>
      <c r="F158" s="216" t="s">
        <v>1040</v>
      </c>
      <c r="H158" s="217">
        <v>31.88</v>
      </c>
      <c r="I158" s="11"/>
      <c r="L158" s="213"/>
      <c r="M158" s="218"/>
      <c r="N158" s="219"/>
      <c r="O158" s="219"/>
      <c r="P158" s="219"/>
      <c r="Q158" s="219"/>
      <c r="R158" s="219"/>
      <c r="S158" s="219"/>
      <c r="T158" s="220"/>
      <c r="AT158" s="215" t="s">
        <v>185</v>
      </c>
      <c r="AU158" s="215" t="s">
        <v>81</v>
      </c>
      <c r="AV158" s="214" t="s">
        <v>81</v>
      </c>
      <c r="AW158" s="214" t="s">
        <v>36</v>
      </c>
      <c r="AX158" s="214" t="s">
        <v>73</v>
      </c>
      <c r="AY158" s="215" t="s">
        <v>175</v>
      </c>
    </row>
    <row r="159" spans="2:65" s="214" customFormat="1">
      <c r="B159" s="213"/>
      <c r="D159" s="202" t="s">
        <v>185</v>
      </c>
      <c r="E159" s="215" t="s">
        <v>5</v>
      </c>
      <c r="F159" s="216" t="s">
        <v>1041</v>
      </c>
      <c r="H159" s="217">
        <v>127.52</v>
      </c>
      <c r="I159" s="11"/>
      <c r="L159" s="213"/>
      <c r="M159" s="218"/>
      <c r="N159" s="219"/>
      <c r="O159" s="219"/>
      <c r="P159" s="219"/>
      <c r="Q159" s="219"/>
      <c r="R159" s="219"/>
      <c r="S159" s="219"/>
      <c r="T159" s="220"/>
      <c r="AT159" s="215" t="s">
        <v>185</v>
      </c>
      <c r="AU159" s="215" t="s">
        <v>81</v>
      </c>
      <c r="AV159" s="214" t="s">
        <v>81</v>
      </c>
      <c r="AW159" s="214" t="s">
        <v>36</v>
      </c>
      <c r="AX159" s="214" t="s">
        <v>73</v>
      </c>
      <c r="AY159" s="215" t="s">
        <v>175</v>
      </c>
    </row>
    <row r="160" spans="2:65" s="222" customFormat="1">
      <c r="B160" s="221"/>
      <c r="D160" s="202" t="s">
        <v>185</v>
      </c>
      <c r="E160" s="223" t="s">
        <v>5</v>
      </c>
      <c r="F160" s="224" t="s">
        <v>196</v>
      </c>
      <c r="H160" s="225">
        <v>159.4</v>
      </c>
      <c r="I160" s="12"/>
      <c r="L160" s="221"/>
      <c r="M160" s="226"/>
      <c r="N160" s="227"/>
      <c r="O160" s="227"/>
      <c r="P160" s="227"/>
      <c r="Q160" s="227"/>
      <c r="R160" s="227"/>
      <c r="S160" s="227"/>
      <c r="T160" s="228"/>
      <c r="AT160" s="223" t="s">
        <v>185</v>
      </c>
      <c r="AU160" s="223" t="s">
        <v>81</v>
      </c>
      <c r="AV160" s="222" t="s">
        <v>113</v>
      </c>
      <c r="AW160" s="222" t="s">
        <v>36</v>
      </c>
      <c r="AX160" s="222" t="s">
        <v>77</v>
      </c>
      <c r="AY160" s="223" t="s">
        <v>175</v>
      </c>
    </row>
    <row r="161" spans="2:65" s="109" customFormat="1" ht="25.5" customHeight="1">
      <c r="B161" s="110"/>
      <c r="C161" s="229" t="s">
        <v>294</v>
      </c>
      <c r="D161" s="229" t="s">
        <v>287</v>
      </c>
      <c r="E161" s="230" t="s">
        <v>288</v>
      </c>
      <c r="F161" s="231" t="s">
        <v>289</v>
      </c>
      <c r="G161" s="232" t="s">
        <v>290</v>
      </c>
      <c r="H161" s="233">
        <v>255.04</v>
      </c>
      <c r="I161" s="13"/>
      <c r="J161" s="234">
        <f>ROUND(I161*H161,2)</f>
        <v>0</v>
      </c>
      <c r="K161" s="231" t="s">
        <v>5</v>
      </c>
      <c r="L161" s="235"/>
      <c r="M161" s="236" t="s">
        <v>5</v>
      </c>
      <c r="N161" s="237" t="s">
        <v>44</v>
      </c>
      <c r="O161" s="11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99" t="s">
        <v>225</v>
      </c>
      <c r="AT161" s="99" t="s">
        <v>287</v>
      </c>
      <c r="AU161" s="99" t="s">
        <v>81</v>
      </c>
      <c r="AY161" s="99" t="s">
        <v>175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99" t="s">
        <v>77</v>
      </c>
      <c r="BK161" s="201">
        <f>ROUND(I161*H161,2)</f>
        <v>0</v>
      </c>
      <c r="BL161" s="99" t="s">
        <v>113</v>
      </c>
      <c r="BM161" s="99" t="s">
        <v>1042</v>
      </c>
    </row>
    <row r="162" spans="2:65" s="109" customFormat="1" ht="27">
      <c r="B162" s="110"/>
      <c r="D162" s="202" t="s">
        <v>183</v>
      </c>
      <c r="F162" s="203" t="s">
        <v>292</v>
      </c>
      <c r="I162" s="7"/>
      <c r="L162" s="110"/>
      <c r="M162" s="204"/>
      <c r="N162" s="111"/>
      <c r="O162" s="111"/>
      <c r="P162" s="111"/>
      <c r="Q162" s="111"/>
      <c r="R162" s="111"/>
      <c r="S162" s="111"/>
      <c r="T162" s="205"/>
      <c r="AT162" s="99" t="s">
        <v>183</v>
      </c>
      <c r="AU162" s="99" t="s">
        <v>81</v>
      </c>
    </row>
    <row r="163" spans="2:65" s="214" customFormat="1">
      <c r="B163" s="213"/>
      <c r="D163" s="202" t="s">
        <v>185</v>
      </c>
      <c r="E163" s="215" t="s">
        <v>5</v>
      </c>
      <c r="F163" s="216" t="s">
        <v>1043</v>
      </c>
      <c r="H163" s="217">
        <v>255.04</v>
      </c>
      <c r="I163" s="11"/>
      <c r="L163" s="213"/>
      <c r="M163" s="218"/>
      <c r="N163" s="219"/>
      <c r="O163" s="219"/>
      <c r="P163" s="219"/>
      <c r="Q163" s="219"/>
      <c r="R163" s="219"/>
      <c r="S163" s="219"/>
      <c r="T163" s="220"/>
      <c r="AT163" s="215" t="s">
        <v>185</v>
      </c>
      <c r="AU163" s="215" t="s">
        <v>81</v>
      </c>
      <c r="AV163" s="214" t="s">
        <v>81</v>
      </c>
      <c r="AW163" s="214" t="s">
        <v>36</v>
      </c>
      <c r="AX163" s="214" t="s">
        <v>77</v>
      </c>
      <c r="AY163" s="215" t="s">
        <v>175</v>
      </c>
    </row>
    <row r="164" spans="2:65" s="109" customFormat="1" ht="38.25" customHeight="1">
      <c r="B164" s="110"/>
      <c r="C164" s="191" t="s">
        <v>298</v>
      </c>
      <c r="D164" s="191" t="s">
        <v>177</v>
      </c>
      <c r="E164" s="192" t="s">
        <v>295</v>
      </c>
      <c r="F164" s="193" t="s">
        <v>296</v>
      </c>
      <c r="G164" s="194" t="s">
        <v>222</v>
      </c>
      <c r="H164" s="195">
        <v>31.88</v>
      </c>
      <c r="I164" s="9"/>
      <c r="J164" s="196">
        <f>ROUND(I164*H164,2)</f>
        <v>0</v>
      </c>
      <c r="K164" s="193" t="s">
        <v>5</v>
      </c>
      <c r="L164" s="110"/>
      <c r="M164" s="197" t="s">
        <v>5</v>
      </c>
      <c r="N164" s="198" t="s">
        <v>44</v>
      </c>
      <c r="O164" s="111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AR164" s="99" t="s">
        <v>113</v>
      </c>
      <c r="AT164" s="99" t="s">
        <v>177</v>
      </c>
      <c r="AU164" s="99" t="s">
        <v>81</v>
      </c>
      <c r="AY164" s="99" t="s">
        <v>175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99" t="s">
        <v>77</v>
      </c>
      <c r="BK164" s="201">
        <f>ROUND(I164*H164,2)</f>
        <v>0</v>
      </c>
      <c r="BL164" s="99" t="s">
        <v>113</v>
      </c>
      <c r="BM164" s="99" t="s">
        <v>1044</v>
      </c>
    </row>
    <row r="165" spans="2:65" s="109" customFormat="1" ht="38.25" customHeight="1">
      <c r="B165" s="110"/>
      <c r="C165" s="191" t="s">
        <v>305</v>
      </c>
      <c r="D165" s="191" t="s">
        <v>177</v>
      </c>
      <c r="E165" s="192" t="s">
        <v>299</v>
      </c>
      <c r="F165" s="193" t="s">
        <v>300</v>
      </c>
      <c r="G165" s="194" t="s">
        <v>222</v>
      </c>
      <c r="H165" s="195">
        <v>63.192999999999998</v>
      </c>
      <c r="I165" s="9"/>
      <c r="J165" s="196">
        <f>ROUND(I165*H165,2)</f>
        <v>0</v>
      </c>
      <c r="K165" s="193" t="s">
        <v>181</v>
      </c>
      <c r="L165" s="110"/>
      <c r="M165" s="197" t="s">
        <v>5</v>
      </c>
      <c r="N165" s="198" t="s">
        <v>44</v>
      </c>
      <c r="O165" s="11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99" t="s">
        <v>113</v>
      </c>
      <c r="AT165" s="99" t="s">
        <v>177</v>
      </c>
      <c r="AU165" s="99" t="s">
        <v>81</v>
      </c>
      <c r="AY165" s="99" t="s">
        <v>175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99" t="s">
        <v>77</v>
      </c>
      <c r="BK165" s="201">
        <f>ROUND(I165*H165,2)</f>
        <v>0</v>
      </c>
      <c r="BL165" s="99" t="s">
        <v>113</v>
      </c>
      <c r="BM165" s="99" t="s">
        <v>1045</v>
      </c>
    </row>
    <row r="166" spans="2:65" s="207" customFormat="1">
      <c r="B166" s="206"/>
      <c r="D166" s="202" t="s">
        <v>185</v>
      </c>
      <c r="E166" s="208" t="s">
        <v>5</v>
      </c>
      <c r="F166" s="209" t="s">
        <v>604</v>
      </c>
      <c r="H166" s="208" t="s">
        <v>5</v>
      </c>
      <c r="I166" s="10"/>
      <c r="L166" s="206"/>
      <c r="M166" s="210"/>
      <c r="N166" s="211"/>
      <c r="O166" s="211"/>
      <c r="P166" s="211"/>
      <c r="Q166" s="211"/>
      <c r="R166" s="211"/>
      <c r="S166" s="211"/>
      <c r="T166" s="212"/>
      <c r="AT166" s="208" t="s">
        <v>185</v>
      </c>
      <c r="AU166" s="208" t="s">
        <v>81</v>
      </c>
      <c r="AV166" s="207" t="s">
        <v>77</v>
      </c>
      <c r="AW166" s="207" t="s">
        <v>36</v>
      </c>
      <c r="AX166" s="207" t="s">
        <v>73</v>
      </c>
      <c r="AY166" s="208" t="s">
        <v>175</v>
      </c>
    </row>
    <row r="167" spans="2:65" s="207" customFormat="1">
      <c r="B167" s="206"/>
      <c r="D167" s="202" t="s">
        <v>185</v>
      </c>
      <c r="E167" s="208" t="s">
        <v>5</v>
      </c>
      <c r="F167" s="209" t="s">
        <v>230</v>
      </c>
      <c r="H167" s="208" t="s">
        <v>5</v>
      </c>
      <c r="I167" s="10"/>
      <c r="L167" s="206"/>
      <c r="M167" s="210"/>
      <c r="N167" s="211"/>
      <c r="O167" s="211"/>
      <c r="P167" s="211"/>
      <c r="Q167" s="211"/>
      <c r="R167" s="211"/>
      <c r="S167" s="211"/>
      <c r="T167" s="212"/>
      <c r="AT167" s="208" t="s">
        <v>185</v>
      </c>
      <c r="AU167" s="208" t="s">
        <v>81</v>
      </c>
      <c r="AV167" s="207" t="s">
        <v>77</v>
      </c>
      <c r="AW167" s="207" t="s">
        <v>36</v>
      </c>
      <c r="AX167" s="207" t="s">
        <v>73</v>
      </c>
      <c r="AY167" s="208" t="s">
        <v>175</v>
      </c>
    </row>
    <row r="168" spans="2:65" s="214" customFormat="1">
      <c r="B168" s="213"/>
      <c r="D168" s="202" t="s">
        <v>185</v>
      </c>
      <c r="E168" s="215" t="s">
        <v>5</v>
      </c>
      <c r="F168" s="216" t="s">
        <v>1046</v>
      </c>
      <c r="H168" s="217">
        <v>74.3</v>
      </c>
      <c r="I168" s="11"/>
      <c r="L168" s="213"/>
      <c r="M168" s="218"/>
      <c r="N168" s="219"/>
      <c r="O168" s="219"/>
      <c r="P168" s="219"/>
      <c r="Q168" s="219"/>
      <c r="R168" s="219"/>
      <c r="S168" s="219"/>
      <c r="T168" s="220"/>
      <c r="AT168" s="215" t="s">
        <v>185</v>
      </c>
      <c r="AU168" s="215" t="s">
        <v>81</v>
      </c>
      <c r="AV168" s="214" t="s">
        <v>81</v>
      </c>
      <c r="AW168" s="214" t="s">
        <v>36</v>
      </c>
      <c r="AX168" s="214" t="s">
        <v>73</v>
      </c>
      <c r="AY168" s="215" t="s">
        <v>175</v>
      </c>
    </row>
    <row r="169" spans="2:65" s="214" customFormat="1">
      <c r="B169" s="213"/>
      <c r="D169" s="202" t="s">
        <v>185</v>
      </c>
      <c r="E169" s="215" t="s">
        <v>5</v>
      </c>
      <c r="F169" s="216" t="s">
        <v>1047</v>
      </c>
      <c r="H169" s="217">
        <v>-11.106999999999999</v>
      </c>
      <c r="I169" s="11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5" t="s">
        <v>185</v>
      </c>
      <c r="AU169" s="215" t="s">
        <v>81</v>
      </c>
      <c r="AV169" s="214" t="s">
        <v>81</v>
      </c>
      <c r="AW169" s="214" t="s">
        <v>36</v>
      </c>
      <c r="AX169" s="214" t="s">
        <v>73</v>
      </c>
      <c r="AY169" s="215" t="s">
        <v>175</v>
      </c>
    </row>
    <row r="170" spans="2:65" s="222" customFormat="1">
      <c r="B170" s="221"/>
      <c r="D170" s="202" t="s">
        <v>185</v>
      </c>
      <c r="E170" s="223" t="s">
        <v>5</v>
      </c>
      <c r="F170" s="224" t="s">
        <v>196</v>
      </c>
      <c r="H170" s="225">
        <v>63.192999999999998</v>
      </c>
      <c r="I170" s="12"/>
      <c r="L170" s="221"/>
      <c r="M170" s="226"/>
      <c r="N170" s="227"/>
      <c r="O170" s="227"/>
      <c r="P170" s="227"/>
      <c r="Q170" s="227"/>
      <c r="R170" s="227"/>
      <c r="S170" s="227"/>
      <c r="T170" s="228"/>
      <c r="AT170" s="223" t="s">
        <v>185</v>
      </c>
      <c r="AU170" s="223" t="s">
        <v>81</v>
      </c>
      <c r="AV170" s="222" t="s">
        <v>113</v>
      </c>
      <c r="AW170" s="222" t="s">
        <v>36</v>
      </c>
      <c r="AX170" s="222" t="s">
        <v>77</v>
      </c>
      <c r="AY170" s="223" t="s">
        <v>175</v>
      </c>
    </row>
    <row r="171" spans="2:65" s="109" customFormat="1" ht="16.5" customHeight="1">
      <c r="B171" s="110"/>
      <c r="C171" s="229" t="s">
        <v>10</v>
      </c>
      <c r="D171" s="229" t="s">
        <v>287</v>
      </c>
      <c r="E171" s="230" t="s">
        <v>306</v>
      </c>
      <c r="F171" s="231" t="s">
        <v>307</v>
      </c>
      <c r="G171" s="232" t="s">
        <v>290</v>
      </c>
      <c r="H171" s="233">
        <v>126.386</v>
      </c>
      <c r="I171" s="13"/>
      <c r="J171" s="234">
        <f>ROUND(I171*H171,2)</f>
        <v>0</v>
      </c>
      <c r="K171" s="231" t="s">
        <v>200</v>
      </c>
      <c r="L171" s="235"/>
      <c r="M171" s="236" t="s">
        <v>5</v>
      </c>
      <c r="N171" s="237" t="s">
        <v>44</v>
      </c>
      <c r="O171" s="11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99" t="s">
        <v>225</v>
      </c>
      <c r="AT171" s="99" t="s">
        <v>287</v>
      </c>
      <c r="AU171" s="99" t="s">
        <v>81</v>
      </c>
      <c r="AY171" s="99" t="s">
        <v>175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99" t="s">
        <v>77</v>
      </c>
      <c r="BK171" s="201">
        <f>ROUND(I171*H171,2)</f>
        <v>0</v>
      </c>
      <c r="BL171" s="99" t="s">
        <v>113</v>
      </c>
      <c r="BM171" s="99" t="s">
        <v>1048</v>
      </c>
    </row>
    <row r="172" spans="2:65" s="109" customFormat="1" ht="27">
      <c r="B172" s="110"/>
      <c r="D172" s="202" t="s">
        <v>183</v>
      </c>
      <c r="F172" s="203" t="s">
        <v>292</v>
      </c>
      <c r="I172" s="7"/>
      <c r="L172" s="110"/>
      <c r="M172" s="204"/>
      <c r="N172" s="111"/>
      <c r="O172" s="111"/>
      <c r="P172" s="111"/>
      <c r="Q172" s="111"/>
      <c r="R172" s="111"/>
      <c r="S172" s="111"/>
      <c r="T172" s="205"/>
      <c r="AT172" s="99" t="s">
        <v>183</v>
      </c>
      <c r="AU172" s="99" t="s">
        <v>81</v>
      </c>
    </row>
    <row r="173" spans="2:65" s="214" customFormat="1">
      <c r="B173" s="213"/>
      <c r="D173" s="202" t="s">
        <v>185</v>
      </c>
      <c r="F173" s="216" t="s">
        <v>1049</v>
      </c>
      <c r="H173" s="217">
        <v>126.386</v>
      </c>
      <c r="I173" s="11"/>
      <c r="L173" s="213"/>
      <c r="M173" s="218"/>
      <c r="N173" s="219"/>
      <c r="O173" s="219"/>
      <c r="P173" s="219"/>
      <c r="Q173" s="219"/>
      <c r="R173" s="219"/>
      <c r="S173" s="219"/>
      <c r="T173" s="220"/>
      <c r="AT173" s="215" t="s">
        <v>185</v>
      </c>
      <c r="AU173" s="215" t="s">
        <v>81</v>
      </c>
      <c r="AV173" s="214" t="s">
        <v>81</v>
      </c>
      <c r="AW173" s="214" t="s">
        <v>6</v>
      </c>
      <c r="AX173" s="214" t="s">
        <v>77</v>
      </c>
      <c r="AY173" s="215" t="s">
        <v>175</v>
      </c>
    </row>
    <row r="174" spans="2:65" s="179" customFormat="1" ht="29.85" customHeight="1">
      <c r="B174" s="178"/>
      <c r="D174" s="180" t="s">
        <v>72</v>
      </c>
      <c r="E174" s="189" t="s">
        <v>81</v>
      </c>
      <c r="F174" s="189" t="s">
        <v>310</v>
      </c>
      <c r="I174" s="8"/>
      <c r="J174" s="190">
        <f>BK174</f>
        <v>0</v>
      </c>
      <c r="L174" s="178"/>
      <c r="M174" s="183"/>
      <c r="N174" s="184"/>
      <c r="O174" s="184"/>
      <c r="P174" s="185">
        <f>SUM(P175:P179)</f>
        <v>0</v>
      </c>
      <c r="Q174" s="184"/>
      <c r="R174" s="185">
        <f>SUM(R175:R179)</f>
        <v>5.3114800000000004E-2</v>
      </c>
      <c r="S174" s="184"/>
      <c r="T174" s="186">
        <f>SUM(T175:T179)</f>
        <v>0</v>
      </c>
      <c r="AR174" s="180" t="s">
        <v>77</v>
      </c>
      <c r="AT174" s="187" t="s">
        <v>72</v>
      </c>
      <c r="AU174" s="187" t="s">
        <v>77</v>
      </c>
      <c r="AY174" s="180" t="s">
        <v>175</v>
      </c>
      <c r="BK174" s="188">
        <f>SUM(BK175:BK179)</f>
        <v>0</v>
      </c>
    </row>
    <row r="175" spans="2:65" s="109" customFormat="1" ht="25.5" customHeight="1">
      <c r="B175" s="110"/>
      <c r="C175" s="191" t="s">
        <v>314</v>
      </c>
      <c r="D175" s="191" t="s">
        <v>177</v>
      </c>
      <c r="E175" s="192" t="s">
        <v>311</v>
      </c>
      <c r="F175" s="193" t="s">
        <v>312</v>
      </c>
      <c r="G175" s="194" t="s">
        <v>222</v>
      </c>
      <c r="H175" s="195">
        <v>13.315</v>
      </c>
      <c r="I175" s="9"/>
      <c r="J175" s="196">
        <f>ROUND(I175*H175,2)</f>
        <v>0</v>
      </c>
      <c r="K175" s="193" t="s">
        <v>181</v>
      </c>
      <c r="L175" s="110"/>
      <c r="M175" s="197" t="s">
        <v>5</v>
      </c>
      <c r="N175" s="198" t="s">
        <v>44</v>
      </c>
      <c r="O175" s="11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99" t="s">
        <v>113</v>
      </c>
      <c r="AT175" s="99" t="s">
        <v>177</v>
      </c>
      <c r="AU175" s="99" t="s">
        <v>81</v>
      </c>
      <c r="AY175" s="99" t="s">
        <v>175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99" t="s">
        <v>77</v>
      </c>
      <c r="BK175" s="201">
        <f>ROUND(I175*H175,2)</f>
        <v>0</v>
      </c>
      <c r="BL175" s="99" t="s">
        <v>113</v>
      </c>
      <c r="BM175" s="99" t="s">
        <v>1050</v>
      </c>
    </row>
    <row r="176" spans="2:65" s="207" customFormat="1">
      <c r="B176" s="206"/>
      <c r="D176" s="202" t="s">
        <v>185</v>
      </c>
      <c r="E176" s="208" t="s">
        <v>5</v>
      </c>
      <c r="F176" s="209" t="s">
        <v>604</v>
      </c>
      <c r="H176" s="208" t="s">
        <v>5</v>
      </c>
      <c r="I176" s="10"/>
      <c r="L176" s="206"/>
      <c r="M176" s="210"/>
      <c r="N176" s="211"/>
      <c r="O176" s="211"/>
      <c r="P176" s="211"/>
      <c r="Q176" s="211"/>
      <c r="R176" s="211"/>
      <c r="S176" s="211"/>
      <c r="T176" s="212"/>
      <c r="AT176" s="208" t="s">
        <v>185</v>
      </c>
      <c r="AU176" s="208" t="s">
        <v>81</v>
      </c>
      <c r="AV176" s="207" t="s">
        <v>77</v>
      </c>
      <c r="AW176" s="207" t="s">
        <v>36</v>
      </c>
      <c r="AX176" s="207" t="s">
        <v>73</v>
      </c>
      <c r="AY176" s="208" t="s">
        <v>175</v>
      </c>
    </row>
    <row r="177" spans="2:65" s="214" customFormat="1">
      <c r="B177" s="213"/>
      <c r="D177" s="202" t="s">
        <v>185</v>
      </c>
      <c r="E177" s="215" t="s">
        <v>5</v>
      </c>
      <c r="F177" s="216" t="s">
        <v>1024</v>
      </c>
      <c r="H177" s="217">
        <v>13.315</v>
      </c>
      <c r="I177" s="11"/>
      <c r="L177" s="213"/>
      <c r="M177" s="218"/>
      <c r="N177" s="219"/>
      <c r="O177" s="219"/>
      <c r="P177" s="219"/>
      <c r="Q177" s="219"/>
      <c r="R177" s="219"/>
      <c r="S177" s="219"/>
      <c r="T177" s="220"/>
      <c r="AT177" s="215" t="s">
        <v>185</v>
      </c>
      <c r="AU177" s="215" t="s">
        <v>81</v>
      </c>
      <c r="AV177" s="214" t="s">
        <v>81</v>
      </c>
      <c r="AW177" s="214" t="s">
        <v>36</v>
      </c>
      <c r="AX177" s="214" t="s">
        <v>77</v>
      </c>
      <c r="AY177" s="215" t="s">
        <v>175</v>
      </c>
    </row>
    <row r="178" spans="2:65" s="109" customFormat="1" ht="16.5" customHeight="1">
      <c r="B178" s="110"/>
      <c r="C178" s="191" t="s">
        <v>320</v>
      </c>
      <c r="D178" s="191" t="s">
        <v>177</v>
      </c>
      <c r="E178" s="192" t="s">
        <v>315</v>
      </c>
      <c r="F178" s="193" t="s">
        <v>316</v>
      </c>
      <c r="G178" s="194" t="s">
        <v>199</v>
      </c>
      <c r="H178" s="195">
        <v>72.760000000000005</v>
      </c>
      <c r="I178" s="9"/>
      <c r="J178" s="196">
        <f>ROUND(I178*H178,2)</f>
        <v>0</v>
      </c>
      <c r="K178" s="193" t="s">
        <v>181</v>
      </c>
      <c r="L178" s="110"/>
      <c r="M178" s="197" t="s">
        <v>5</v>
      </c>
      <c r="N178" s="198" t="s">
        <v>44</v>
      </c>
      <c r="O178" s="111"/>
      <c r="P178" s="199">
        <f>O178*H178</f>
        <v>0</v>
      </c>
      <c r="Q178" s="199">
        <v>7.2999999999999996E-4</v>
      </c>
      <c r="R178" s="199">
        <f>Q178*H178</f>
        <v>5.3114800000000004E-2</v>
      </c>
      <c r="S178" s="199">
        <v>0</v>
      </c>
      <c r="T178" s="200">
        <f>S178*H178</f>
        <v>0</v>
      </c>
      <c r="AR178" s="99" t="s">
        <v>113</v>
      </c>
      <c r="AT178" s="99" t="s">
        <v>177</v>
      </c>
      <c r="AU178" s="99" t="s">
        <v>81</v>
      </c>
      <c r="AY178" s="99" t="s">
        <v>175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99" t="s">
        <v>77</v>
      </c>
      <c r="BK178" s="201">
        <f>ROUND(I178*H178,2)</f>
        <v>0</v>
      </c>
      <c r="BL178" s="99" t="s">
        <v>113</v>
      </c>
      <c r="BM178" s="99" t="s">
        <v>1051</v>
      </c>
    </row>
    <row r="179" spans="2:65" s="214" customFormat="1">
      <c r="B179" s="213"/>
      <c r="D179" s="202" t="s">
        <v>185</v>
      </c>
      <c r="E179" s="215" t="s">
        <v>5</v>
      </c>
      <c r="F179" s="216" t="s">
        <v>1052</v>
      </c>
      <c r="H179" s="217">
        <v>72.760000000000005</v>
      </c>
      <c r="I179" s="11"/>
      <c r="L179" s="213"/>
      <c r="M179" s="218"/>
      <c r="N179" s="219"/>
      <c r="O179" s="219"/>
      <c r="P179" s="219"/>
      <c r="Q179" s="219"/>
      <c r="R179" s="219"/>
      <c r="S179" s="219"/>
      <c r="T179" s="220"/>
      <c r="AT179" s="215" t="s">
        <v>185</v>
      </c>
      <c r="AU179" s="215" t="s">
        <v>81</v>
      </c>
      <c r="AV179" s="214" t="s">
        <v>81</v>
      </c>
      <c r="AW179" s="214" t="s">
        <v>36</v>
      </c>
      <c r="AX179" s="214" t="s">
        <v>77</v>
      </c>
      <c r="AY179" s="215" t="s">
        <v>175</v>
      </c>
    </row>
    <row r="180" spans="2:65" s="179" customFormat="1" ht="29.85" customHeight="1">
      <c r="B180" s="178"/>
      <c r="D180" s="180" t="s">
        <v>72</v>
      </c>
      <c r="E180" s="189" t="s">
        <v>98</v>
      </c>
      <c r="F180" s="189" t="s">
        <v>319</v>
      </c>
      <c r="I180" s="8"/>
      <c r="J180" s="190">
        <f>BK180</f>
        <v>0</v>
      </c>
      <c r="L180" s="178"/>
      <c r="M180" s="183"/>
      <c r="N180" s="184"/>
      <c r="O180" s="184"/>
      <c r="P180" s="185">
        <f>SUM(P181:P187)</f>
        <v>0</v>
      </c>
      <c r="Q180" s="184"/>
      <c r="R180" s="185">
        <f>SUM(R181:R187)</f>
        <v>0</v>
      </c>
      <c r="S180" s="184"/>
      <c r="T180" s="186">
        <f>SUM(T181:T187)</f>
        <v>29.486600000000003</v>
      </c>
      <c r="AR180" s="180" t="s">
        <v>77</v>
      </c>
      <c r="AT180" s="187" t="s">
        <v>72</v>
      </c>
      <c r="AU180" s="187" t="s">
        <v>77</v>
      </c>
      <c r="AY180" s="180" t="s">
        <v>175</v>
      </c>
      <c r="BK180" s="188">
        <f>SUM(BK181:BK187)</f>
        <v>0</v>
      </c>
    </row>
    <row r="181" spans="2:65" s="109" customFormat="1" ht="25.5" customHeight="1">
      <c r="B181" s="110"/>
      <c r="C181" s="191" t="s">
        <v>328</v>
      </c>
      <c r="D181" s="191" t="s">
        <v>177</v>
      </c>
      <c r="E181" s="192" t="s">
        <v>321</v>
      </c>
      <c r="F181" s="193" t="s">
        <v>322</v>
      </c>
      <c r="G181" s="194" t="s">
        <v>222</v>
      </c>
      <c r="H181" s="195">
        <v>13.403</v>
      </c>
      <c r="I181" s="9"/>
      <c r="J181" s="196">
        <f>ROUND(I181*H181,2)</f>
        <v>0</v>
      </c>
      <c r="K181" s="193" t="s">
        <v>200</v>
      </c>
      <c r="L181" s="110"/>
      <c r="M181" s="197" t="s">
        <v>5</v>
      </c>
      <c r="N181" s="198" t="s">
        <v>44</v>
      </c>
      <c r="O181" s="111"/>
      <c r="P181" s="199">
        <f>O181*H181</f>
        <v>0</v>
      </c>
      <c r="Q181" s="199">
        <v>0</v>
      </c>
      <c r="R181" s="199">
        <f>Q181*H181</f>
        <v>0</v>
      </c>
      <c r="S181" s="199">
        <v>2.2000000000000002</v>
      </c>
      <c r="T181" s="200">
        <f>S181*H181</f>
        <v>29.486600000000003</v>
      </c>
      <c r="AR181" s="99" t="s">
        <v>113</v>
      </c>
      <c r="AT181" s="99" t="s">
        <v>177</v>
      </c>
      <c r="AU181" s="99" t="s">
        <v>81</v>
      </c>
      <c r="AY181" s="99" t="s">
        <v>175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99" t="s">
        <v>77</v>
      </c>
      <c r="BK181" s="201">
        <f>ROUND(I181*H181,2)</f>
        <v>0</v>
      </c>
      <c r="BL181" s="99" t="s">
        <v>113</v>
      </c>
      <c r="BM181" s="99" t="s">
        <v>1053</v>
      </c>
    </row>
    <row r="182" spans="2:65" s="109" customFormat="1" ht="27">
      <c r="B182" s="110"/>
      <c r="D182" s="202" t="s">
        <v>183</v>
      </c>
      <c r="F182" s="203" t="s">
        <v>324</v>
      </c>
      <c r="I182" s="7"/>
      <c r="L182" s="110"/>
      <c r="M182" s="204"/>
      <c r="N182" s="111"/>
      <c r="O182" s="111"/>
      <c r="P182" s="111"/>
      <c r="Q182" s="111"/>
      <c r="R182" s="111"/>
      <c r="S182" s="111"/>
      <c r="T182" s="205"/>
      <c r="AT182" s="99" t="s">
        <v>183</v>
      </c>
      <c r="AU182" s="99" t="s">
        <v>81</v>
      </c>
    </row>
    <row r="183" spans="2:65" s="207" customFormat="1">
      <c r="B183" s="206"/>
      <c r="D183" s="202" t="s">
        <v>185</v>
      </c>
      <c r="E183" s="208" t="s">
        <v>5</v>
      </c>
      <c r="F183" s="209" t="s">
        <v>325</v>
      </c>
      <c r="H183" s="208" t="s">
        <v>5</v>
      </c>
      <c r="I183" s="10"/>
      <c r="L183" s="206"/>
      <c r="M183" s="210"/>
      <c r="N183" s="211"/>
      <c r="O183" s="211"/>
      <c r="P183" s="211"/>
      <c r="Q183" s="211"/>
      <c r="R183" s="211"/>
      <c r="S183" s="211"/>
      <c r="T183" s="212"/>
      <c r="AT183" s="208" t="s">
        <v>185</v>
      </c>
      <c r="AU183" s="208" t="s">
        <v>81</v>
      </c>
      <c r="AV183" s="207" t="s">
        <v>77</v>
      </c>
      <c r="AW183" s="207" t="s">
        <v>36</v>
      </c>
      <c r="AX183" s="207" t="s">
        <v>73</v>
      </c>
      <c r="AY183" s="208" t="s">
        <v>175</v>
      </c>
    </row>
    <row r="184" spans="2:65" s="214" customFormat="1">
      <c r="B184" s="213"/>
      <c r="D184" s="202" t="s">
        <v>185</v>
      </c>
      <c r="E184" s="215" t="s">
        <v>5</v>
      </c>
      <c r="F184" s="216" t="s">
        <v>1054</v>
      </c>
      <c r="H184" s="217">
        <v>10.398</v>
      </c>
      <c r="I184" s="11"/>
      <c r="L184" s="213"/>
      <c r="M184" s="218"/>
      <c r="N184" s="219"/>
      <c r="O184" s="219"/>
      <c r="P184" s="219"/>
      <c r="Q184" s="219"/>
      <c r="R184" s="219"/>
      <c r="S184" s="219"/>
      <c r="T184" s="220"/>
      <c r="AT184" s="215" t="s">
        <v>185</v>
      </c>
      <c r="AU184" s="215" t="s">
        <v>81</v>
      </c>
      <c r="AV184" s="214" t="s">
        <v>81</v>
      </c>
      <c r="AW184" s="214" t="s">
        <v>36</v>
      </c>
      <c r="AX184" s="214" t="s">
        <v>73</v>
      </c>
      <c r="AY184" s="215" t="s">
        <v>175</v>
      </c>
    </row>
    <row r="185" spans="2:65" s="214" customFormat="1">
      <c r="B185" s="213"/>
      <c r="D185" s="202" t="s">
        <v>185</v>
      </c>
      <c r="E185" s="215" t="s">
        <v>5</v>
      </c>
      <c r="F185" s="216" t="s">
        <v>1055</v>
      </c>
      <c r="H185" s="217">
        <v>3.0049999999999999</v>
      </c>
      <c r="I185" s="11"/>
      <c r="L185" s="213"/>
      <c r="M185" s="218"/>
      <c r="N185" s="219"/>
      <c r="O185" s="219"/>
      <c r="P185" s="219"/>
      <c r="Q185" s="219"/>
      <c r="R185" s="219"/>
      <c r="S185" s="219"/>
      <c r="T185" s="220"/>
      <c r="AT185" s="215" t="s">
        <v>185</v>
      </c>
      <c r="AU185" s="215" t="s">
        <v>81</v>
      </c>
      <c r="AV185" s="214" t="s">
        <v>81</v>
      </c>
      <c r="AW185" s="214" t="s">
        <v>36</v>
      </c>
      <c r="AX185" s="214" t="s">
        <v>73</v>
      </c>
      <c r="AY185" s="215" t="s">
        <v>175</v>
      </c>
    </row>
    <row r="186" spans="2:65" s="222" customFormat="1">
      <c r="B186" s="221"/>
      <c r="D186" s="202" t="s">
        <v>185</v>
      </c>
      <c r="E186" s="223" t="s">
        <v>5</v>
      </c>
      <c r="F186" s="224" t="s">
        <v>196</v>
      </c>
      <c r="H186" s="225">
        <v>13.403</v>
      </c>
      <c r="I186" s="12"/>
      <c r="L186" s="221"/>
      <c r="M186" s="226"/>
      <c r="N186" s="227"/>
      <c r="O186" s="227"/>
      <c r="P186" s="227"/>
      <c r="Q186" s="227"/>
      <c r="R186" s="227"/>
      <c r="S186" s="227"/>
      <c r="T186" s="228"/>
      <c r="AT186" s="223" t="s">
        <v>185</v>
      </c>
      <c r="AU186" s="223" t="s">
        <v>81</v>
      </c>
      <c r="AV186" s="222" t="s">
        <v>113</v>
      </c>
      <c r="AW186" s="222" t="s">
        <v>36</v>
      </c>
      <c r="AX186" s="222" t="s">
        <v>77</v>
      </c>
      <c r="AY186" s="223" t="s">
        <v>175</v>
      </c>
    </row>
    <row r="187" spans="2:65" s="109" customFormat="1" ht="16.5" customHeight="1">
      <c r="B187" s="110"/>
      <c r="C187" s="191" t="s">
        <v>333</v>
      </c>
      <c r="D187" s="191" t="s">
        <v>177</v>
      </c>
      <c r="E187" s="192" t="s">
        <v>329</v>
      </c>
      <c r="F187" s="193" t="s">
        <v>330</v>
      </c>
      <c r="G187" s="194" t="s">
        <v>199</v>
      </c>
      <c r="H187" s="195">
        <v>72.760000000000005</v>
      </c>
      <c r="I187" s="9"/>
      <c r="J187" s="196">
        <f>ROUND(I187*H187,2)</f>
        <v>0</v>
      </c>
      <c r="K187" s="193" t="s">
        <v>181</v>
      </c>
      <c r="L187" s="110"/>
      <c r="M187" s="197" t="s">
        <v>5</v>
      </c>
      <c r="N187" s="198" t="s">
        <v>44</v>
      </c>
      <c r="O187" s="11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AR187" s="99" t="s">
        <v>113</v>
      </c>
      <c r="AT187" s="99" t="s">
        <v>177</v>
      </c>
      <c r="AU187" s="99" t="s">
        <v>81</v>
      </c>
      <c r="AY187" s="99" t="s">
        <v>175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99" t="s">
        <v>77</v>
      </c>
      <c r="BK187" s="201">
        <f>ROUND(I187*H187,2)</f>
        <v>0</v>
      </c>
      <c r="BL187" s="99" t="s">
        <v>113</v>
      </c>
      <c r="BM187" s="99" t="s">
        <v>1056</v>
      </c>
    </row>
    <row r="188" spans="2:65" s="179" customFormat="1" ht="29.85" customHeight="1">
      <c r="B188" s="178"/>
      <c r="D188" s="180" t="s">
        <v>72</v>
      </c>
      <c r="E188" s="189" t="s">
        <v>113</v>
      </c>
      <c r="F188" s="189" t="s">
        <v>332</v>
      </c>
      <c r="I188" s="8"/>
      <c r="J188" s="190">
        <f>BK188</f>
        <v>0</v>
      </c>
      <c r="L188" s="178"/>
      <c r="M188" s="183"/>
      <c r="N188" s="184"/>
      <c r="O188" s="184"/>
      <c r="P188" s="185">
        <f>SUM(P189:P208)</f>
        <v>0</v>
      </c>
      <c r="Q188" s="184"/>
      <c r="R188" s="185">
        <f>SUM(R189:R208)</f>
        <v>0.1668</v>
      </c>
      <c r="S188" s="184"/>
      <c r="T188" s="186">
        <f>SUM(T189:T208)</f>
        <v>0</v>
      </c>
      <c r="AR188" s="180" t="s">
        <v>77</v>
      </c>
      <c r="AT188" s="187" t="s">
        <v>72</v>
      </c>
      <c r="AU188" s="187" t="s">
        <v>77</v>
      </c>
      <c r="AY188" s="180" t="s">
        <v>175</v>
      </c>
      <c r="BK188" s="188">
        <f>SUM(BK189:BK208)</f>
        <v>0</v>
      </c>
    </row>
    <row r="189" spans="2:65" s="109" customFormat="1" ht="25.5" customHeight="1">
      <c r="B189" s="110"/>
      <c r="C189" s="191" t="s">
        <v>338</v>
      </c>
      <c r="D189" s="191" t="s">
        <v>177</v>
      </c>
      <c r="E189" s="192" t="s">
        <v>334</v>
      </c>
      <c r="F189" s="193" t="s">
        <v>2632</v>
      </c>
      <c r="G189" s="194" t="s">
        <v>222</v>
      </c>
      <c r="H189" s="195">
        <v>0.35499999999999998</v>
      </c>
      <c r="I189" s="9"/>
      <c r="J189" s="196">
        <f>ROUND(I189*H189,2)</f>
        <v>0</v>
      </c>
      <c r="K189" s="193" t="s">
        <v>200</v>
      </c>
      <c r="L189" s="110"/>
      <c r="M189" s="197" t="s">
        <v>5</v>
      </c>
      <c r="N189" s="198" t="s">
        <v>44</v>
      </c>
      <c r="O189" s="11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AR189" s="99" t="s">
        <v>113</v>
      </c>
      <c r="AT189" s="99" t="s">
        <v>177</v>
      </c>
      <c r="AU189" s="99" t="s">
        <v>81</v>
      </c>
      <c r="AY189" s="99" t="s">
        <v>175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99" t="s">
        <v>77</v>
      </c>
      <c r="BK189" s="201">
        <f>ROUND(I189*H189,2)</f>
        <v>0</v>
      </c>
      <c r="BL189" s="99" t="s">
        <v>113</v>
      </c>
      <c r="BM189" s="99" t="s">
        <v>1057</v>
      </c>
    </row>
    <row r="190" spans="2:65" s="207" customFormat="1">
      <c r="B190" s="206"/>
      <c r="D190" s="202" t="s">
        <v>185</v>
      </c>
      <c r="E190" s="208" t="s">
        <v>5</v>
      </c>
      <c r="F190" s="209" t="s">
        <v>533</v>
      </c>
      <c r="H190" s="208" t="s">
        <v>5</v>
      </c>
      <c r="I190" s="10"/>
      <c r="L190" s="206"/>
      <c r="M190" s="210"/>
      <c r="N190" s="211"/>
      <c r="O190" s="211"/>
      <c r="P190" s="211"/>
      <c r="Q190" s="211"/>
      <c r="R190" s="211"/>
      <c r="S190" s="211"/>
      <c r="T190" s="212"/>
      <c r="AT190" s="208" t="s">
        <v>185</v>
      </c>
      <c r="AU190" s="208" t="s">
        <v>81</v>
      </c>
      <c r="AV190" s="207" t="s">
        <v>77</v>
      </c>
      <c r="AW190" s="207" t="s">
        <v>36</v>
      </c>
      <c r="AX190" s="207" t="s">
        <v>73</v>
      </c>
      <c r="AY190" s="208" t="s">
        <v>175</v>
      </c>
    </row>
    <row r="191" spans="2:65" s="207" customFormat="1">
      <c r="B191" s="206"/>
      <c r="D191" s="202" t="s">
        <v>185</v>
      </c>
      <c r="E191" s="208" t="s">
        <v>5</v>
      </c>
      <c r="F191" s="209" t="s">
        <v>336</v>
      </c>
      <c r="H191" s="208" t="s">
        <v>5</v>
      </c>
      <c r="I191" s="10"/>
      <c r="L191" s="206"/>
      <c r="M191" s="210"/>
      <c r="N191" s="211"/>
      <c r="O191" s="211"/>
      <c r="P191" s="211"/>
      <c r="Q191" s="211"/>
      <c r="R191" s="211"/>
      <c r="S191" s="211"/>
      <c r="T191" s="212"/>
      <c r="AT191" s="208" t="s">
        <v>185</v>
      </c>
      <c r="AU191" s="208" t="s">
        <v>81</v>
      </c>
      <c r="AV191" s="207" t="s">
        <v>77</v>
      </c>
      <c r="AW191" s="207" t="s">
        <v>36</v>
      </c>
      <c r="AX191" s="207" t="s">
        <v>73</v>
      </c>
      <c r="AY191" s="208" t="s">
        <v>175</v>
      </c>
    </row>
    <row r="192" spans="2:65" s="214" customFormat="1">
      <c r="B192" s="213"/>
      <c r="D192" s="202" t="s">
        <v>185</v>
      </c>
      <c r="E192" s="215" t="s">
        <v>5</v>
      </c>
      <c r="F192" s="216" t="s">
        <v>1058</v>
      </c>
      <c r="H192" s="217">
        <v>0.35499999999999998</v>
      </c>
      <c r="I192" s="11"/>
      <c r="L192" s="213"/>
      <c r="M192" s="218"/>
      <c r="N192" s="219"/>
      <c r="O192" s="219"/>
      <c r="P192" s="219"/>
      <c r="Q192" s="219"/>
      <c r="R192" s="219"/>
      <c r="S192" s="219"/>
      <c r="T192" s="220"/>
      <c r="AT192" s="215" t="s">
        <v>185</v>
      </c>
      <c r="AU192" s="215" t="s">
        <v>81</v>
      </c>
      <c r="AV192" s="214" t="s">
        <v>81</v>
      </c>
      <c r="AW192" s="214" t="s">
        <v>36</v>
      </c>
      <c r="AX192" s="214" t="s">
        <v>77</v>
      </c>
      <c r="AY192" s="215" t="s">
        <v>175</v>
      </c>
    </row>
    <row r="193" spans="2:65" s="109" customFormat="1" ht="25.5" customHeight="1">
      <c r="B193" s="110"/>
      <c r="C193" s="191" t="s">
        <v>344</v>
      </c>
      <c r="D193" s="191" t="s">
        <v>177</v>
      </c>
      <c r="E193" s="192" t="s">
        <v>339</v>
      </c>
      <c r="F193" s="193" t="s">
        <v>340</v>
      </c>
      <c r="G193" s="194" t="s">
        <v>341</v>
      </c>
      <c r="H193" s="195">
        <v>3</v>
      </c>
      <c r="I193" s="9"/>
      <c r="J193" s="196">
        <f>ROUND(I193*H193,2)</f>
        <v>0</v>
      </c>
      <c r="K193" s="193" t="s">
        <v>200</v>
      </c>
      <c r="L193" s="110"/>
      <c r="M193" s="197" t="s">
        <v>5</v>
      </c>
      <c r="N193" s="198" t="s">
        <v>44</v>
      </c>
      <c r="O193" s="111"/>
      <c r="P193" s="199">
        <f>O193*H193</f>
        <v>0</v>
      </c>
      <c r="Q193" s="199">
        <v>6.6E-3</v>
      </c>
      <c r="R193" s="199">
        <f>Q193*H193</f>
        <v>1.9799999999999998E-2</v>
      </c>
      <c r="S193" s="199">
        <v>0</v>
      </c>
      <c r="T193" s="200">
        <f>S193*H193</f>
        <v>0</v>
      </c>
      <c r="AR193" s="99" t="s">
        <v>113</v>
      </c>
      <c r="AT193" s="99" t="s">
        <v>177</v>
      </c>
      <c r="AU193" s="99" t="s">
        <v>81</v>
      </c>
      <c r="AY193" s="99" t="s">
        <v>175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99" t="s">
        <v>77</v>
      </c>
      <c r="BK193" s="201">
        <f>ROUND(I193*H193,2)</f>
        <v>0</v>
      </c>
      <c r="BL193" s="99" t="s">
        <v>113</v>
      </c>
      <c r="BM193" s="99" t="s">
        <v>1059</v>
      </c>
    </row>
    <row r="194" spans="2:65" s="207" customFormat="1">
      <c r="B194" s="206"/>
      <c r="D194" s="202" t="s">
        <v>185</v>
      </c>
      <c r="E194" s="208" t="s">
        <v>5</v>
      </c>
      <c r="F194" s="209" t="s">
        <v>343</v>
      </c>
      <c r="H194" s="208" t="s">
        <v>5</v>
      </c>
      <c r="I194" s="10"/>
      <c r="L194" s="206"/>
      <c r="M194" s="210"/>
      <c r="N194" s="211"/>
      <c r="O194" s="211"/>
      <c r="P194" s="211"/>
      <c r="Q194" s="211"/>
      <c r="R194" s="211"/>
      <c r="S194" s="211"/>
      <c r="T194" s="212"/>
      <c r="AT194" s="208" t="s">
        <v>185</v>
      </c>
      <c r="AU194" s="208" t="s">
        <v>81</v>
      </c>
      <c r="AV194" s="207" t="s">
        <v>77</v>
      </c>
      <c r="AW194" s="207" t="s">
        <v>36</v>
      </c>
      <c r="AX194" s="207" t="s">
        <v>73</v>
      </c>
      <c r="AY194" s="208" t="s">
        <v>175</v>
      </c>
    </row>
    <row r="195" spans="2:65" s="214" customFormat="1">
      <c r="B195" s="213"/>
      <c r="D195" s="202" t="s">
        <v>185</v>
      </c>
      <c r="E195" s="215" t="s">
        <v>5</v>
      </c>
      <c r="F195" s="216" t="s">
        <v>1060</v>
      </c>
      <c r="H195" s="217">
        <v>3</v>
      </c>
      <c r="I195" s="11"/>
      <c r="L195" s="213"/>
      <c r="M195" s="218"/>
      <c r="N195" s="219"/>
      <c r="O195" s="219"/>
      <c r="P195" s="219"/>
      <c r="Q195" s="219"/>
      <c r="R195" s="219"/>
      <c r="S195" s="219"/>
      <c r="T195" s="220"/>
      <c r="AT195" s="215" t="s">
        <v>185</v>
      </c>
      <c r="AU195" s="215" t="s">
        <v>81</v>
      </c>
      <c r="AV195" s="214" t="s">
        <v>81</v>
      </c>
      <c r="AW195" s="214" t="s">
        <v>36</v>
      </c>
      <c r="AX195" s="214" t="s">
        <v>77</v>
      </c>
      <c r="AY195" s="215" t="s">
        <v>175</v>
      </c>
    </row>
    <row r="196" spans="2:65" s="109" customFormat="1" ht="16.5" customHeight="1">
      <c r="B196" s="110"/>
      <c r="C196" s="229" t="s">
        <v>348</v>
      </c>
      <c r="D196" s="229" t="s">
        <v>287</v>
      </c>
      <c r="E196" s="230" t="s">
        <v>823</v>
      </c>
      <c r="F196" s="231" t="s">
        <v>824</v>
      </c>
      <c r="G196" s="232" t="s">
        <v>341</v>
      </c>
      <c r="H196" s="233">
        <v>1</v>
      </c>
      <c r="I196" s="13"/>
      <c r="J196" s="234">
        <f>ROUND(I196*H196,2)</f>
        <v>0</v>
      </c>
      <c r="K196" s="231" t="s">
        <v>5</v>
      </c>
      <c r="L196" s="235"/>
      <c r="M196" s="236" t="s">
        <v>5</v>
      </c>
      <c r="N196" s="237" t="s">
        <v>44</v>
      </c>
      <c r="O196" s="111"/>
      <c r="P196" s="199">
        <f>O196*H196</f>
        <v>0</v>
      </c>
      <c r="Q196" s="199">
        <v>4.1000000000000002E-2</v>
      </c>
      <c r="R196" s="199">
        <f>Q196*H196</f>
        <v>4.1000000000000002E-2</v>
      </c>
      <c r="S196" s="199">
        <v>0</v>
      </c>
      <c r="T196" s="200">
        <f>S196*H196</f>
        <v>0</v>
      </c>
      <c r="AR196" s="99" t="s">
        <v>225</v>
      </c>
      <c r="AT196" s="99" t="s">
        <v>287</v>
      </c>
      <c r="AU196" s="99" t="s">
        <v>81</v>
      </c>
      <c r="AY196" s="99" t="s">
        <v>175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99" t="s">
        <v>77</v>
      </c>
      <c r="BK196" s="201">
        <f>ROUND(I196*H196,2)</f>
        <v>0</v>
      </c>
      <c r="BL196" s="99" t="s">
        <v>113</v>
      </c>
      <c r="BM196" s="99" t="s">
        <v>1061</v>
      </c>
    </row>
    <row r="197" spans="2:65" s="109" customFormat="1" ht="16.5" customHeight="1">
      <c r="B197" s="110"/>
      <c r="C197" s="229" t="s">
        <v>357</v>
      </c>
      <c r="D197" s="229" t="s">
        <v>287</v>
      </c>
      <c r="E197" s="230" t="s">
        <v>1062</v>
      </c>
      <c r="F197" s="231" t="s">
        <v>1063</v>
      </c>
      <c r="G197" s="232" t="s">
        <v>341</v>
      </c>
      <c r="H197" s="233">
        <v>2</v>
      </c>
      <c r="I197" s="13"/>
      <c r="J197" s="234">
        <f>ROUND(I197*H197,2)</f>
        <v>0</v>
      </c>
      <c r="K197" s="231" t="s">
        <v>200</v>
      </c>
      <c r="L197" s="235"/>
      <c r="M197" s="236" t="s">
        <v>5</v>
      </c>
      <c r="N197" s="237" t="s">
        <v>44</v>
      </c>
      <c r="O197" s="111"/>
      <c r="P197" s="199">
        <f>O197*H197</f>
        <v>0</v>
      </c>
      <c r="Q197" s="199">
        <v>5.2999999999999999E-2</v>
      </c>
      <c r="R197" s="199">
        <f>Q197*H197</f>
        <v>0.106</v>
      </c>
      <c r="S197" s="199">
        <v>0</v>
      </c>
      <c r="T197" s="200">
        <f>S197*H197</f>
        <v>0</v>
      </c>
      <c r="AR197" s="99" t="s">
        <v>225</v>
      </c>
      <c r="AT197" s="99" t="s">
        <v>287</v>
      </c>
      <c r="AU197" s="99" t="s">
        <v>81</v>
      </c>
      <c r="AY197" s="99" t="s">
        <v>175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99" t="s">
        <v>77</v>
      </c>
      <c r="BK197" s="201">
        <f>ROUND(I197*H197,2)</f>
        <v>0</v>
      </c>
      <c r="BL197" s="99" t="s">
        <v>113</v>
      </c>
      <c r="BM197" s="99" t="s">
        <v>1064</v>
      </c>
    </row>
    <row r="198" spans="2:65" s="109" customFormat="1" ht="25.5" customHeight="1">
      <c r="B198" s="110"/>
      <c r="C198" s="191" t="s">
        <v>363</v>
      </c>
      <c r="D198" s="191" t="s">
        <v>177</v>
      </c>
      <c r="E198" s="192" t="s">
        <v>349</v>
      </c>
      <c r="F198" s="193" t="s">
        <v>350</v>
      </c>
      <c r="G198" s="194" t="s">
        <v>222</v>
      </c>
      <c r="H198" s="195">
        <v>10.992000000000001</v>
      </c>
      <c r="I198" s="9"/>
      <c r="J198" s="196">
        <f>ROUND(I198*H198,2)</f>
        <v>0</v>
      </c>
      <c r="K198" s="193" t="s">
        <v>200</v>
      </c>
      <c r="L198" s="110"/>
      <c r="M198" s="197" t="s">
        <v>5</v>
      </c>
      <c r="N198" s="198" t="s">
        <v>44</v>
      </c>
      <c r="O198" s="11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99" t="s">
        <v>113</v>
      </c>
      <c r="AT198" s="99" t="s">
        <v>177</v>
      </c>
      <c r="AU198" s="99" t="s">
        <v>81</v>
      </c>
      <c r="AY198" s="99" t="s">
        <v>175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99" t="s">
        <v>77</v>
      </c>
      <c r="BK198" s="201">
        <f>ROUND(I198*H198,2)</f>
        <v>0</v>
      </c>
      <c r="BL198" s="99" t="s">
        <v>113</v>
      </c>
      <c r="BM198" s="99" t="s">
        <v>1065</v>
      </c>
    </row>
    <row r="199" spans="2:65" s="207" customFormat="1">
      <c r="B199" s="206"/>
      <c r="D199" s="202" t="s">
        <v>185</v>
      </c>
      <c r="E199" s="208" t="s">
        <v>5</v>
      </c>
      <c r="F199" s="209" t="s">
        <v>533</v>
      </c>
      <c r="H199" s="208" t="s">
        <v>5</v>
      </c>
      <c r="I199" s="10"/>
      <c r="L199" s="206"/>
      <c r="M199" s="210"/>
      <c r="N199" s="211"/>
      <c r="O199" s="211"/>
      <c r="P199" s="211"/>
      <c r="Q199" s="211"/>
      <c r="R199" s="211"/>
      <c r="S199" s="211"/>
      <c r="T199" s="212"/>
      <c r="AT199" s="208" t="s">
        <v>185</v>
      </c>
      <c r="AU199" s="208" t="s">
        <v>81</v>
      </c>
      <c r="AV199" s="207" t="s">
        <v>77</v>
      </c>
      <c r="AW199" s="207" t="s">
        <v>36</v>
      </c>
      <c r="AX199" s="207" t="s">
        <v>73</v>
      </c>
      <c r="AY199" s="208" t="s">
        <v>175</v>
      </c>
    </row>
    <row r="200" spans="2:65" s="207" customFormat="1">
      <c r="B200" s="206"/>
      <c r="D200" s="202" t="s">
        <v>185</v>
      </c>
      <c r="E200" s="208" t="s">
        <v>5</v>
      </c>
      <c r="F200" s="209" t="s">
        <v>827</v>
      </c>
      <c r="H200" s="208" t="s">
        <v>5</v>
      </c>
      <c r="I200" s="10"/>
      <c r="L200" s="206"/>
      <c r="M200" s="210"/>
      <c r="N200" s="211"/>
      <c r="O200" s="211"/>
      <c r="P200" s="211"/>
      <c r="Q200" s="211"/>
      <c r="R200" s="211"/>
      <c r="S200" s="211"/>
      <c r="T200" s="212"/>
      <c r="AT200" s="208" t="s">
        <v>185</v>
      </c>
      <c r="AU200" s="208" t="s">
        <v>81</v>
      </c>
      <c r="AV200" s="207" t="s">
        <v>77</v>
      </c>
      <c r="AW200" s="207" t="s">
        <v>36</v>
      </c>
      <c r="AX200" s="207" t="s">
        <v>73</v>
      </c>
      <c r="AY200" s="208" t="s">
        <v>175</v>
      </c>
    </row>
    <row r="201" spans="2:65" s="214" customFormat="1">
      <c r="B201" s="213"/>
      <c r="D201" s="202" t="s">
        <v>185</v>
      </c>
      <c r="E201" s="215" t="s">
        <v>5</v>
      </c>
      <c r="F201" s="216" t="s">
        <v>1066</v>
      </c>
      <c r="H201" s="217">
        <v>10.59</v>
      </c>
      <c r="I201" s="11"/>
      <c r="L201" s="213"/>
      <c r="M201" s="218"/>
      <c r="N201" s="219"/>
      <c r="O201" s="219"/>
      <c r="P201" s="219"/>
      <c r="Q201" s="219"/>
      <c r="R201" s="219"/>
      <c r="S201" s="219"/>
      <c r="T201" s="220"/>
      <c r="AT201" s="215" t="s">
        <v>185</v>
      </c>
      <c r="AU201" s="215" t="s">
        <v>81</v>
      </c>
      <c r="AV201" s="214" t="s">
        <v>81</v>
      </c>
      <c r="AW201" s="214" t="s">
        <v>36</v>
      </c>
      <c r="AX201" s="214" t="s">
        <v>73</v>
      </c>
      <c r="AY201" s="215" t="s">
        <v>175</v>
      </c>
    </row>
    <row r="202" spans="2:65" s="207" customFormat="1">
      <c r="B202" s="206"/>
      <c r="D202" s="202" t="s">
        <v>185</v>
      </c>
      <c r="E202" s="208" t="s">
        <v>5</v>
      </c>
      <c r="F202" s="209" t="s">
        <v>354</v>
      </c>
      <c r="H202" s="208" t="s">
        <v>5</v>
      </c>
      <c r="I202" s="10"/>
      <c r="L202" s="206"/>
      <c r="M202" s="210"/>
      <c r="N202" s="211"/>
      <c r="O202" s="211"/>
      <c r="P202" s="211"/>
      <c r="Q202" s="211"/>
      <c r="R202" s="211"/>
      <c r="S202" s="211"/>
      <c r="T202" s="212"/>
      <c r="AT202" s="208" t="s">
        <v>185</v>
      </c>
      <c r="AU202" s="208" t="s">
        <v>81</v>
      </c>
      <c r="AV202" s="207" t="s">
        <v>77</v>
      </c>
      <c r="AW202" s="207" t="s">
        <v>36</v>
      </c>
      <c r="AX202" s="207" t="s">
        <v>73</v>
      </c>
      <c r="AY202" s="208" t="s">
        <v>175</v>
      </c>
    </row>
    <row r="203" spans="2:65" s="207" customFormat="1">
      <c r="B203" s="206"/>
      <c r="D203" s="202" t="s">
        <v>185</v>
      </c>
      <c r="E203" s="208" t="s">
        <v>5</v>
      </c>
      <c r="F203" s="209" t="s">
        <v>355</v>
      </c>
      <c r="H203" s="208" t="s">
        <v>5</v>
      </c>
      <c r="I203" s="10"/>
      <c r="L203" s="206"/>
      <c r="M203" s="210"/>
      <c r="N203" s="211"/>
      <c r="O203" s="211"/>
      <c r="P203" s="211"/>
      <c r="Q203" s="211"/>
      <c r="R203" s="211"/>
      <c r="S203" s="211"/>
      <c r="T203" s="212"/>
      <c r="AT203" s="208" t="s">
        <v>185</v>
      </c>
      <c r="AU203" s="208" t="s">
        <v>81</v>
      </c>
      <c r="AV203" s="207" t="s">
        <v>77</v>
      </c>
      <c r="AW203" s="207" t="s">
        <v>36</v>
      </c>
      <c r="AX203" s="207" t="s">
        <v>73</v>
      </c>
      <c r="AY203" s="208" t="s">
        <v>175</v>
      </c>
    </row>
    <row r="204" spans="2:65" s="214" customFormat="1">
      <c r="B204" s="213"/>
      <c r="D204" s="202" t="s">
        <v>185</v>
      </c>
      <c r="E204" s="215" t="s">
        <v>5</v>
      </c>
      <c r="F204" s="216" t="s">
        <v>1067</v>
      </c>
      <c r="H204" s="217">
        <v>0.40200000000000002</v>
      </c>
      <c r="I204" s="11"/>
      <c r="L204" s="213"/>
      <c r="M204" s="218"/>
      <c r="N204" s="219"/>
      <c r="O204" s="219"/>
      <c r="P204" s="219"/>
      <c r="Q204" s="219"/>
      <c r="R204" s="219"/>
      <c r="S204" s="219"/>
      <c r="T204" s="220"/>
      <c r="AT204" s="215" t="s">
        <v>185</v>
      </c>
      <c r="AU204" s="215" t="s">
        <v>81</v>
      </c>
      <c r="AV204" s="214" t="s">
        <v>81</v>
      </c>
      <c r="AW204" s="214" t="s">
        <v>36</v>
      </c>
      <c r="AX204" s="214" t="s">
        <v>73</v>
      </c>
      <c r="AY204" s="215" t="s">
        <v>175</v>
      </c>
    </row>
    <row r="205" spans="2:65" s="222" customFormat="1">
      <c r="B205" s="221"/>
      <c r="D205" s="202" t="s">
        <v>185</v>
      </c>
      <c r="E205" s="223" t="s">
        <v>5</v>
      </c>
      <c r="F205" s="224" t="s">
        <v>196</v>
      </c>
      <c r="H205" s="225">
        <v>10.992000000000001</v>
      </c>
      <c r="I205" s="12"/>
      <c r="L205" s="221"/>
      <c r="M205" s="226"/>
      <c r="N205" s="227"/>
      <c r="O205" s="227"/>
      <c r="P205" s="227"/>
      <c r="Q205" s="227"/>
      <c r="R205" s="227"/>
      <c r="S205" s="227"/>
      <c r="T205" s="228"/>
      <c r="AT205" s="223" t="s">
        <v>185</v>
      </c>
      <c r="AU205" s="223" t="s">
        <v>81</v>
      </c>
      <c r="AV205" s="222" t="s">
        <v>113</v>
      </c>
      <c r="AW205" s="222" t="s">
        <v>36</v>
      </c>
      <c r="AX205" s="222" t="s">
        <v>77</v>
      </c>
      <c r="AY205" s="223" t="s">
        <v>175</v>
      </c>
    </row>
    <row r="206" spans="2:65" s="109" customFormat="1" ht="25.5" customHeight="1">
      <c r="B206" s="110"/>
      <c r="C206" s="191" t="s">
        <v>369</v>
      </c>
      <c r="D206" s="191" t="s">
        <v>177</v>
      </c>
      <c r="E206" s="192" t="s">
        <v>358</v>
      </c>
      <c r="F206" s="193" t="s">
        <v>359</v>
      </c>
      <c r="G206" s="194" t="s">
        <v>222</v>
      </c>
      <c r="H206" s="195">
        <v>11.106999999999999</v>
      </c>
      <c r="I206" s="9"/>
      <c r="J206" s="196">
        <f>ROUND(I206*H206,2)</f>
        <v>0</v>
      </c>
      <c r="K206" s="193" t="s">
        <v>200</v>
      </c>
      <c r="L206" s="110"/>
      <c r="M206" s="197" t="s">
        <v>5</v>
      </c>
      <c r="N206" s="198" t="s">
        <v>44</v>
      </c>
      <c r="O206" s="111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99" t="s">
        <v>113</v>
      </c>
      <c r="AT206" s="99" t="s">
        <v>177</v>
      </c>
      <c r="AU206" s="99" t="s">
        <v>81</v>
      </c>
      <c r="AY206" s="99" t="s">
        <v>175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99" t="s">
        <v>77</v>
      </c>
      <c r="BK206" s="201">
        <f>ROUND(I206*H206,2)</f>
        <v>0</v>
      </c>
      <c r="BL206" s="99" t="s">
        <v>113</v>
      </c>
      <c r="BM206" s="99" t="s">
        <v>1068</v>
      </c>
    </row>
    <row r="207" spans="2:65" s="207" customFormat="1">
      <c r="B207" s="206"/>
      <c r="D207" s="202" t="s">
        <v>185</v>
      </c>
      <c r="E207" s="208" t="s">
        <v>5</v>
      </c>
      <c r="F207" s="209" t="s">
        <v>533</v>
      </c>
      <c r="H207" s="208" t="s">
        <v>5</v>
      </c>
      <c r="I207" s="10"/>
      <c r="L207" s="206"/>
      <c r="M207" s="210"/>
      <c r="N207" s="211"/>
      <c r="O207" s="211"/>
      <c r="P207" s="211"/>
      <c r="Q207" s="211"/>
      <c r="R207" s="211"/>
      <c r="S207" s="211"/>
      <c r="T207" s="212"/>
      <c r="AT207" s="208" t="s">
        <v>185</v>
      </c>
      <c r="AU207" s="208" t="s">
        <v>81</v>
      </c>
      <c r="AV207" s="207" t="s">
        <v>77</v>
      </c>
      <c r="AW207" s="207" t="s">
        <v>36</v>
      </c>
      <c r="AX207" s="207" t="s">
        <v>73</v>
      </c>
      <c r="AY207" s="208" t="s">
        <v>175</v>
      </c>
    </row>
    <row r="208" spans="2:65" s="214" customFormat="1">
      <c r="B208" s="213"/>
      <c r="D208" s="202" t="s">
        <v>185</v>
      </c>
      <c r="E208" s="215" t="s">
        <v>5</v>
      </c>
      <c r="F208" s="216" t="s">
        <v>1069</v>
      </c>
      <c r="H208" s="217">
        <v>11.106999999999999</v>
      </c>
      <c r="I208" s="11"/>
      <c r="L208" s="213"/>
      <c r="M208" s="218"/>
      <c r="N208" s="219"/>
      <c r="O208" s="219"/>
      <c r="P208" s="219"/>
      <c r="Q208" s="219"/>
      <c r="R208" s="219"/>
      <c r="S208" s="219"/>
      <c r="T208" s="220"/>
      <c r="AT208" s="215" t="s">
        <v>185</v>
      </c>
      <c r="AU208" s="215" t="s">
        <v>81</v>
      </c>
      <c r="AV208" s="214" t="s">
        <v>81</v>
      </c>
      <c r="AW208" s="214" t="s">
        <v>36</v>
      </c>
      <c r="AX208" s="214" t="s">
        <v>77</v>
      </c>
      <c r="AY208" s="215" t="s">
        <v>175</v>
      </c>
    </row>
    <row r="209" spans="2:65" s="179" customFormat="1" ht="29.85" customHeight="1">
      <c r="B209" s="178"/>
      <c r="D209" s="180" t="s">
        <v>72</v>
      </c>
      <c r="E209" s="189" t="s">
        <v>125</v>
      </c>
      <c r="F209" s="189" t="s">
        <v>362</v>
      </c>
      <c r="I209" s="8"/>
      <c r="J209" s="190">
        <f>BK209</f>
        <v>0</v>
      </c>
      <c r="L209" s="178"/>
      <c r="M209" s="183"/>
      <c r="N209" s="184"/>
      <c r="O209" s="184"/>
      <c r="P209" s="185">
        <f>SUM(P210:P219)</f>
        <v>0</v>
      </c>
      <c r="Q209" s="184"/>
      <c r="R209" s="185">
        <f>SUM(R210:R219)</f>
        <v>0</v>
      </c>
      <c r="S209" s="184"/>
      <c r="T209" s="186">
        <f>SUM(T210:T219)</f>
        <v>0</v>
      </c>
      <c r="AR209" s="180" t="s">
        <v>77</v>
      </c>
      <c r="AT209" s="187" t="s">
        <v>72</v>
      </c>
      <c r="AU209" s="187" t="s">
        <v>77</v>
      </c>
      <c r="AY209" s="180" t="s">
        <v>175</v>
      </c>
      <c r="BK209" s="188">
        <f>SUM(BK210:BK219)</f>
        <v>0</v>
      </c>
    </row>
    <row r="210" spans="2:65" s="109" customFormat="1" ht="25.5" customHeight="1">
      <c r="B210" s="110"/>
      <c r="C210" s="191" t="s">
        <v>376</v>
      </c>
      <c r="D210" s="191" t="s">
        <v>177</v>
      </c>
      <c r="E210" s="192" t="s">
        <v>364</v>
      </c>
      <c r="F210" s="193" t="s">
        <v>365</v>
      </c>
      <c r="G210" s="194" t="s">
        <v>180</v>
      </c>
      <c r="H210" s="195">
        <v>107.685</v>
      </c>
      <c r="I210" s="9"/>
      <c r="J210" s="196">
        <f>ROUND(I210*H210,2)</f>
        <v>0</v>
      </c>
      <c r="K210" s="193" t="s">
        <v>200</v>
      </c>
      <c r="L210" s="110"/>
      <c r="M210" s="197" t="s">
        <v>5</v>
      </c>
      <c r="N210" s="198" t="s">
        <v>44</v>
      </c>
      <c r="O210" s="11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AR210" s="99" t="s">
        <v>113</v>
      </c>
      <c r="AT210" s="99" t="s">
        <v>177</v>
      </c>
      <c r="AU210" s="99" t="s">
        <v>81</v>
      </c>
      <c r="AY210" s="99" t="s">
        <v>175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99" t="s">
        <v>77</v>
      </c>
      <c r="BK210" s="201">
        <f>ROUND(I210*H210,2)</f>
        <v>0</v>
      </c>
      <c r="BL210" s="99" t="s">
        <v>113</v>
      </c>
      <c r="BM210" s="99" t="s">
        <v>1070</v>
      </c>
    </row>
    <row r="211" spans="2:65" s="207" customFormat="1">
      <c r="B211" s="206"/>
      <c r="D211" s="202" t="s">
        <v>185</v>
      </c>
      <c r="E211" s="208" t="s">
        <v>5</v>
      </c>
      <c r="F211" s="209" t="s">
        <v>367</v>
      </c>
      <c r="H211" s="208" t="s">
        <v>5</v>
      </c>
      <c r="I211" s="10"/>
      <c r="L211" s="206"/>
      <c r="M211" s="210"/>
      <c r="N211" s="211"/>
      <c r="O211" s="211"/>
      <c r="P211" s="211"/>
      <c r="Q211" s="211"/>
      <c r="R211" s="211"/>
      <c r="S211" s="211"/>
      <c r="T211" s="212"/>
      <c r="AT211" s="208" t="s">
        <v>185</v>
      </c>
      <c r="AU211" s="208" t="s">
        <v>81</v>
      </c>
      <c r="AV211" s="207" t="s">
        <v>77</v>
      </c>
      <c r="AW211" s="207" t="s">
        <v>36</v>
      </c>
      <c r="AX211" s="207" t="s">
        <v>73</v>
      </c>
      <c r="AY211" s="208" t="s">
        <v>175</v>
      </c>
    </row>
    <row r="212" spans="2:65" s="214" customFormat="1">
      <c r="B212" s="213"/>
      <c r="D212" s="202" t="s">
        <v>185</v>
      </c>
      <c r="E212" s="215" t="s">
        <v>5</v>
      </c>
      <c r="F212" s="216" t="s">
        <v>1071</v>
      </c>
      <c r="H212" s="217">
        <v>107.685</v>
      </c>
      <c r="I212" s="11"/>
      <c r="L212" s="213"/>
      <c r="M212" s="218"/>
      <c r="N212" s="219"/>
      <c r="O212" s="219"/>
      <c r="P212" s="219"/>
      <c r="Q212" s="219"/>
      <c r="R212" s="219"/>
      <c r="S212" s="219"/>
      <c r="T212" s="220"/>
      <c r="AT212" s="215" t="s">
        <v>185</v>
      </c>
      <c r="AU212" s="215" t="s">
        <v>81</v>
      </c>
      <c r="AV212" s="214" t="s">
        <v>81</v>
      </c>
      <c r="AW212" s="214" t="s">
        <v>36</v>
      </c>
      <c r="AX212" s="214" t="s">
        <v>77</v>
      </c>
      <c r="AY212" s="215" t="s">
        <v>175</v>
      </c>
    </row>
    <row r="213" spans="2:65" s="109" customFormat="1" ht="25.5" customHeight="1">
      <c r="B213" s="110"/>
      <c r="C213" s="191" t="s">
        <v>381</v>
      </c>
      <c r="D213" s="191" t="s">
        <v>177</v>
      </c>
      <c r="E213" s="192" t="s">
        <v>370</v>
      </c>
      <c r="F213" s="193" t="s">
        <v>371</v>
      </c>
      <c r="G213" s="194" t="s">
        <v>180</v>
      </c>
      <c r="H213" s="195">
        <v>107.685</v>
      </c>
      <c r="I213" s="9"/>
      <c r="J213" s="196">
        <f>ROUND(I213*H213,2)</f>
        <v>0</v>
      </c>
      <c r="K213" s="193" t="s">
        <v>200</v>
      </c>
      <c r="L213" s="110"/>
      <c r="M213" s="197" t="s">
        <v>5</v>
      </c>
      <c r="N213" s="198" t="s">
        <v>44</v>
      </c>
      <c r="O213" s="11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99" t="s">
        <v>113</v>
      </c>
      <c r="AT213" s="99" t="s">
        <v>177</v>
      </c>
      <c r="AU213" s="99" t="s">
        <v>81</v>
      </c>
      <c r="AY213" s="99" t="s">
        <v>175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99" t="s">
        <v>77</v>
      </c>
      <c r="BK213" s="201">
        <f>ROUND(I213*H213,2)</f>
        <v>0</v>
      </c>
      <c r="BL213" s="99" t="s">
        <v>113</v>
      </c>
      <c r="BM213" s="99" t="s">
        <v>1072</v>
      </c>
    </row>
    <row r="214" spans="2:65" s="207" customFormat="1">
      <c r="B214" s="206"/>
      <c r="D214" s="202" t="s">
        <v>185</v>
      </c>
      <c r="E214" s="208" t="s">
        <v>5</v>
      </c>
      <c r="F214" s="209" t="s">
        <v>373</v>
      </c>
      <c r="H214" s="208" t="s">
        <v>5</v>
      </c>
      <c r="I214" s="10"/>
      <c r="L214" s="206"/>
      <c r="M214" s="210"/>
      <c r="N214" s="211"/>
      <c r="O214" s="211"/>
      <c r="P214" s="211"/>
      <c r="Q214" s="211"/>
      <c r="R214" s="211"/>
      <c r="S214" s="211"/>
      <c r="T214" s="212"/>
      <c r="AT214" s="208" t="s">
        <v>185</v>
      </c>
      <c r="AU214" s="208" t="s">
        <v>81</v>
      </c>
      <c r="AV214" s="207" t="s">
        <v>77</v>
      </c>
      <c r="AW214" s="207" t="s">
        <v>36</v>
      </c>
      <c r="AX214" s="207" t="s">
        <v>73</v>
      </c>
      <c r="AY214" s="208" t="s">
        <v>175</v>
      </c>
    </row>
    <row r="215" spans="2:65" s="207" customFormat="1">
      <c r="B215" s="206"/>
      <c r="D215" s="202" t="s">
        <v>185</v>
      </c>
      <c r="E215" s="208" t="s">
        <v>5</v>
      </c>
      <c r="F215" s="209" t="s">
        <v>374</v>
      </c>
      <c r="H215" s="208" t="s">
        <v>5</v>
      </c>
      <c r="I215" s="10"/>
      <c r="L215" s="206"/>
      <c r="M215" s="210"/>
      <c r="N215" s="211"/>
      <c r="O215" s="211"/>
      <c r="P215" s="211"/>
      <c r="Q215" s="211"/>
      <c r="R215" s="211"/>
      <c r="S215" s="211"/>
      <c r="T215" s="212"/>
      <c r="AT215" s="208" t="s">
        <v>185</v>
      </c>
      <c r="AU215" s="208" t="s">
        <v>81</v>
      </c>
      <c r="AV215" s="207" t="s">
        <v>77</v>
      </c>
      <c r="AW215" s="207" t="s">
        <v>36</v>
      </c>
      <c r="AX215" s="207" t="s">
        <v>73</v>
      </c>
      <c r="AY215" s="208" t="s">
        <v>175</v>
      </c>
    </row>
    <row r="216" spans="2:65" s="214" customFormat="1">
      <c r="B216" s="213"/>
      <c r="D216" s="202" t="s">
        <v>185</v>
      </c>
      <c r="E216" s="215" t="s">
        <v>5</v>
      </c>
      <c r="F216" s="216" t="s">
        <v>1071</v>
      </c>
      <c r="H216" s="217">
        <v>107.685</v>
      </c>
      <c r="I216" s="11"/>
      <c r="L216" s="213"/>
      <c r="M216" s="218"/>
      <c r="N216" s="219"/>
      <c r="O216" s="219"/>
      <c r="P216" s="219"/>
      <c r="Q216" s="219"/>
      <c r="R216" s="219"/>
      <c r="S216" s="219"/>
      <c r="T216" s="220"/>
      <c r="AT216" s="215" t="s">
        <v>185</v>
      </c>
      <c r="AU216" s="215" t="s">
        <v>81</v>
      </c>
      <c r="AV216" s="214" t="s">
        <v>81</v>
      </c>
      <c r="AW216" s="214" t="s">
        <v>36</v>
      </c>
      <c r="AX216" s="214" t="s">
        <v>77</v>
      </c>
      <c r="AY216" s="215" t="s">
        <v>175</v>
      </c>
    </row>
    <row r="217" spans="2:65" s="109" customFormat="1" ht="25.5" customHeight="1">
      <c r="B217" s="110"/>
      <c r="C217" s="191" t="s">
        <v>386</v>
      </c>
      <c r="D217" s="191" t="s">
        <v>177</v>
      </c>
      <c r="E217" s="192" t="s">
        <v>377</v>
      </c>
      <c r="F217" s="193" t="s">
        <v>378</v>
      </c>
      <c r="G217" s="194" t="s">
        <v>180</v>
      </c>
      <c r="H217" s="195">
        <v>107.685</v>
      </c>
      <c r="I217" s="9"/>
      <c r="J217" s="196">
        <f>ROUND(I217*H217,2)</f>
        <v>0</v>
      </c>
      <c r="K217" s="193" t="s">
        <v>200</v>
      </c>
      <c r="L217" s="110"/>
      <c r="M217" s="197" t="s">
        <v>5</v>
      </c>
      <c r="N217" s="198" t="s">
        <v>44</v>
      </c>
      <c r="O217" s="111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99" t="s">
        <v>113</v>
      </c>
      <c r="AT217" s="99" t="s">
        <v>177</v>
      </c>
      <c r="AU217" s="99" t="s">
        <v>81</v>
      </c>
      <c r="AY217" s="99" t="s">
        <v>175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99" t="s">
        <v>77</v>
      </c>
      <c r="BK217" s="201">
        <f>ROUND(I217*H217,2)</f>
        <v>0</v>
      </c>
      <c r="BL217" s="99" t="s">
        <v>113</v>
      </c>
      <c r="BM217" s="99" t="s">
        <v>1073</v>
      </c>
    </row>
    <row r="218" spans="2:65" s="207" customFormat="1">
      <c r="B218" s="206"/>
      <c r="D218" s="202" t="s">
        <v>185</v>
      </c>
      <c r="E218" s="208" t="s">
        <v>5</v>
      </c>
      <c r="F218" s="209" t="s">
        <v>367</v>
      </c>
      <c r="H218" s="208" t="s">
        <v>5</v>
      </c>
      <c r="I218" s="10"/>
      <c r="L218" s="206"/>
      <c r="M218" s="210"/>
      <c r="N218" s="211"/>
      <c r="O218" s="211"/>
      <c r="P218" s="211"/>
      <c r="Q218" s="211"/>
      <c r="R218" s="211"/>
      <c r="S218" s="211"/>
      <c r="T218" s="212"/>
      <c r="AT218" s="208" t="s">
        <v>185</v>
      </c>
      <c r="AU218" s="208" t="s">
        <v>81</v>
      </c>
      <c r="AV218" s="207" t="s">
        <v>77</v>
      </c>
      <c r="AW218" s="207" t="s">
        <v>36</v>
      </c>
      <c r="AX218" s="207" t="s">
        <v>73</v>
      </c>
      <c r="AY218" s="208" t="s">
        <v>175</v>
      </c>
    </row>
    <row r="219" spans="2:65" s="214" customFormat="1">
      <c r="B219" s="213"/>
      <c r="D219" s="202" t="s">
        <v>185</v>
      </c>
      <c r="E219" s="215" t="s">
        <v>5</v>
      </c>
      <c r="F219" s="216" t="s">
        <v>1071</v>
      </c>
      <c r="H219" s="217">
        <v>107.685</v>
      </c>
      <c r="I219" s="11"/>
      <c r="L219" s="213"/>
      <c r="M219" s="218"/>
      <c r="N219" s="219"/>
      <c r="O219" s="219"/>
      <c r="P219" s="219"/>
      <c r="Q219" s="219"/>
      <c r="R219" s="219"/>
      <c r="S219" s="219"/>
      <c r="T219" s="220"/>
      <c r="AT219" s="215" t="s">
        <v>185</v>
      </c>
      <c r="AU219" s="215" t="s">
        <v>81</v>
      </c>
      <c r="AV219" s="214" t="s">
        <v>81</v>
      </c>
      <c r="AW219" s="214" t="s">
        <v>36</v>
      </c>
      <c r="AX219" s="214" t="s">
        <v>77</v>
      </c>
      <c r="AY219" s="215" t="s">
        <v>175</v>
      </c>
    </row>
    <row r="220" spans="2:65" s="179" customFormat="1" ht="29.85" customHeight="1">
      <c r="B220" s="178"/>
      <c r="D220" s="180" t="s">
        <v>72</v>
      </c>
      <c r="E220" s="189" t="s">
        <v>225</v>
      </c>
      <c r="F220" s="189" t="s">
        <v>380</v>
      </c>
      <c r="I220" s="8"/>
      <c r="J220" s="190">
        <f>SUM(J221:J265)</f>
        <v>0</v>
      </c>
      <c r="L220" s="178"/>
      <c r="M220" s="183"/>
      <c r="N220" s="184"/>
      <c r="O220" s="184"/>
      <c r="P220" s="185">
        <f>SUM(P221:P263)</f>
        <v>0</v>
      </c>
      <c r="Q220" s="184"/>
      <c r="R220" s="185">
        <f>SUM(R221:R263)</f>
        <v>25.160778800000006</v>
      </c>
      <c r="S220" s="184"/>
      <c r="T220" s="186">
        <f>SUM(T221:T263)</f>
        <v>0.2</v>
      </c>
      <c r="AR220" s="180" t="s">
        <v>77</v>
      </c>
      <c r="AT220" s="187" t="s">
        <v>72</v>
      </c>
      <c r="AU220" s="187" t="s">
        <v>77</v>
      </c>
      <c r="AY220" s="180" t="s">
        <v>175</v>
      </c>
      <c r="BK220" s="188">
        <f>SUM(BK221:BK263)</f>
        <v>0</v>
      </c>
    </row>
    <row r="221" spans="2:65" s="109" customFormat="1" ht="25.5" customHeight="1">
      <c r="B221" s="110"/>
      <c r="C221" s="191" t="s">
        <v>390</v>
      </c>
      <c r="D221" s="191" t="s">
        <v>177</v>
      </c>
      <c r="E221" s="192" t="s">
        <v>382</v>
      </c>
      <c r="F221" s="193" t="s">
        <v>383</v>
      </c>
      <c r="G221" s="194" t="s">
        <v>199</v>
      </c>
      <c r="H221" s="195">
        <v>18</v>
      </c>
      <c r="I221" s="9"/>
      <c r="J221" s="196">
        <f>ROUND(I221*H221,2)</f>
        <v>0</v>
      </c>
      <c r="K221" s="193" t="s">
        <v>200</v>
      </c>
      <c r="L221" s="110"/>
      <c r="M221" s="197" t="s">
        <v>5</v>
      </c>
      <c r="N221" s="198" t="s">
        <v>44</v>
      </c>
      <c r="O221" s="111"/>
      <c r="P221" s="199">
        <f>O221*H221</f>
        <v>0</v>
      </c>
      <c r="Q221" s="199">
        <v>3.0000000000000001E-5</v>
      </c>
      <c r="R221" s="199">
        <f>Q221*H221</f>
        <v>5.4000000000000001E-4</v>
      </c>
      <c r="S221" s="199">
        <v>0</v>
      </c>
      <c r="T221" s="200">
        <f>S221*H221</f>
        <v>0</v>
      </c>
      <c r="AR221" s="99" t="s">
        <v>113</v>
      </c>
      <c r="AT221" s="99" t="s">
        <v>177</v>
      </c>
      <c r="AU221" s="99" t="s">
        <v>81</v>
      </c>
      <c r="AY221" s="99" t="s">
        <v>175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99" t="s">
        <v>77</v>
      </c>
      <c r="BK221" s="201">
        <f>ROUND(I221*H221,2)</f>
        <v>0</v>
      </c>
      <c r="BL221" s="99" t="s">
        <v>113</v>
      </c>
      <c r="BM221" s="99" t="s">
        <v>1074</v>
      </c>
    </row>
    <row r="222" spans="2:65" s="214" customFormat="1">
      <c r="B222" s="213"/>
      <c r="D222" s="202" t="s">
        <v>185</v>
      </c>
      <c r="E222" s="215" t="s">
        <v>5</v>
      </c>
      <c r="F222" s="216" t="s">
        <v>1075</v>
      </c>
      <c r="H222" s="217">
        <v>18</v>
      </c>
      <c r="I222" s="11"/>
      <c r="L222" s="213"/>
      <c r="M222" s="218"/>
      <c r="N222" s="219"/>
      <c r="O222" s="219"/>
      <c r="P222" s="219"/>
      <c r="Q222" s="219"/>
      <c r="R222" s="219"/>
      <c r="S222" s="219"/>
      <c r="T222" s="220"/>
      <c r="AT222" s="215" t="s">
        <v>185</v>
      </c>
      <c r="AU222" s="215" t="s">
        <v>81</v>
      </c>
      <c r="AV222" s="214" t="s">
        <v>81</v>
      </c>
      <c r="AW222" s="214" t="s">
        <v>36</v>
      </c>
      <c r="AX222" s="214" t="s">
        <v>77</v>
      </c>
      <c r="AY222" s="215" t="s">
        <v>175</v>
      </c>
    </row>
    <row r="223" spans="2:65" s="109" customFormat="1" ht="16.5" customHeight="1">
      <c r="B223" s="110"/>
      <c r="C223" s="229" t="s">
        <v>393</v>
      </c>
      <c r="D223" s="229" t="s">
        <v>287</v>
      </c>
      <c r="E223" s="230" t="s">
        <v>387</v>
      </c>
      <c r="F223" s="231" t="s">
        <v>388</v>
      </c>
      <c r="G223" s="232" t="s">
        <v>199</v>
      </c>
      <c r="H223" s="233">
        <v>18</v>
      </c>
      <c r="I223" s="13"/>
      <c r="J223" s="234">
        <f>ROUND(I223*H223,2)</f>
        <v>0</v>
      </c>
      <c r="K223" s="231" t="s">
        <v>200</v>
      </c>
      <c r="L223" s="235"/>
      <c r="M223" s="236" t="s">
        <v>5</v>
      </c>
      <c r="N223" s="237" t="s">
        <v>44</v>
      </c>
      <c r="O223" s="111"/>
      <c r="P223" s="199">
        <f>O223*H223</f>
        <v>0</v>
      </c>
      <c r="Q223" s="199">
        <v>2.4E-2</v>
      </c>
      <c r="R223" s="199">
        <f>Q223*H223</f>
        <v>0.432</v>
      </c>
      <c r="S223" s="199">
        <v>0</v>
      </c>
      <c r="T223" s="200">
        <f>S223*H223</f>
        <v>0</v>
      </c>
      <c r="AR223" s="99" t="s">
        <v>225</v>
      </c>
      <c r="AT223" s="99" t="s">
        <v>287</v>
      </c>
      <c r="AU223" s="99" t="s">
        <v>81</v>
      </c>
      <c r="AY223" s="99" t="s">
        <v>175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99" t="s">
        <v>77</v>
      </c>
      <c r="BK223" s="201">
        <f>ROUND(I223*H223,2)</f>
        <v>0</v>
      </c>
      <c r="BL223" s="99" t="s">
        <v>113</v>
      </c>
      <c r="BM223" s="99" t="s">
        <v>1076</v>
      </c>
    </row>
    <row r="224" spans="2:65" s="109" customFormat="1" ht="38.25" customHeight="1">
      <c r="B224" s="110"/>
      <c r="C224" s="191" t="s">
        <v>400</v>
      </c>
      <c r="D224" s="191" t="s">
        <v>177</v>
      </c>
      <c r="E224" s="192" t="s">
        <v>391</v>
      </c>
      <c r="F224" s="193" t="s">
        <v>2634</v>
      </c>
      <c r="G224" s="194" t="s">
        <v>341</v>
      </c>
      <c r="H224" s="195">
        <v>9</v>
      </c>
      <c r="I224" s="9"/>
      <c r="J224" s="196">
        <f>ROUND(I224*H224,2)</f>
        <v>0</v>
      </c>
      <c r="K224" s="193" t="s">
        <v>200</v>
      </c>
      <c r="L224" s="110"/>
      <c r="M224" s="197" t="s">
        <v>5</v>
      </c>
      <c r="N224" s="198" t="s">
        <v>44</v>
      </c>
      <c r="O224" s="111"/>
      <c r="P224" s="199">
        <f>O224*H224</f>
        <v>0</v>
      </c>
      <c r="Q224" s="199">
        <v>8.4999999999999995E-4</v>
      </c>
      <c r="R224" s="199">
        <f>Q224*H224</f>
        <v>7.6499999999999997E-3</v>
      </c>
      <c r="S224" s="199">
        <v>0</v>
      </c>
      <c r="T224" s="200">
        <f>S224*H224</f>
        <v>0</v>
      </c>
      <c r="AR224" s="99" t="s">
        <v>113</v>
      </c>
      <c r="AT224" s="99" t="s">
        <v>177</v>
      </c>
      <c r="AU224" s="99" t="s">
        <v>81</v>
      </c>
      <c r="AY224" s="99" t="s">
        <v>175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99" t="s">
        <v>77</v>
      </c>
      <c r="BK224" s="201">
        <f>ROUND(I224*H224,2)</f>
        <v>0</v>
      </c>
      <c r="BL224" s="99" t="s">
        <v>113</v>
      </c>
      <c r="BM224" s="99" t="s">
        <v>1077</v>
      </c>
    </row>
    <row r="225" spans="2:65" s="109" customFormat="1" ht="25.5" customHeight="1">
      <c r="B225" s="110"/>
      <c r="C225" s="191" t="s">
        <v>404</v>
      </c>
      <c r="D225" s="191" t="s">
        <v>177</v>
      </c>
      <c r="E225" s="192" t="s">
        <v>1078</v>
      </c>
      <c r="F225" s="193" t="s">
        <v>1079</v>
      </c>
      <c r="G225" s="194" t="s">
        <v>199</v>
      </c>
      <c r="H225" s="195">
        <v>70.760000000000005</v>
      </c>
      <c r="I225" s="9"/>
      <c r="J225" s="196">
        <f>ROUND(I225*H225,2)</f>
        <v>0</v>
      </c>
      <c r="K225" s="193" t="s">
        <v>200</v>
      </c>
      <c r="L225" s="110"/>
      <c r="M225" s="197" t="s">
        <v>5</v>
      </c>
      <c r="N225" s="198" t="s">
        <v>44</v>
      </c>
      <c r="O225" s="111"/>
      <c r="P225" s="199">
        <f>O225*H225</f>
        <v>0</v>
      </c>
      <c r="Q225" s="199">
        <v>1.3999999999999999E-4</v>
      </c>
      <c r="R225" s="199">
        <f>Q225*H225</f>
        <v>9.9063999999999992E-3</v>
      </c>
      <c r="S225" s="199">
        <v>0</v>
      </c>
      <c r="T225" s="200">
        <f>S225*H225</f>
        <v>0</v>
      </c>
      <c r="AR225" s="99" t="s">
        <v>113</v>
      </c>
      <c r="AT225" s="99" t="s">
        <v>177</v>
      </c>
      <c r="AU225" s="99" t="s">
        <v>81</v>
      </c>
      <c r="AY225" s="99" t="s">
        <v>175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99" t="s">
        <v>77</v>
      </c>
      <c r="BK225" s="201">
        <f>ROUND(I225*H225,2)</f>
        <v>0</v>
      </c>
      <c r="BL225" s="99" t="s">
        <v>113</v>
      </c>
      <c r="BM225" s="99" t="s">
        <v>1080</v>
      </c>
    </row>
    <row r="226" spans="2:65" s="214" customFormat="1">
      <c r="B226" s="213"/>
      <c r="D226" s="202" t="s">
        <v>185</v>
      </c>
      <c r="E226" s="215" t="s">
        <v>5</v>
      </c>
      <c r="F226" s="216" t="s">
        <v>1052</v>
      </c>
      <c r="H226" s="217">
        <v>72.760000000000005</v>
      </c>
      <c r="I226" s="11"/>
      <c r="L226" s="213"/>
      <c r="M226" s="218"/>
      <c r="N226" s="219"/>
      <c r="O226" s="219"/>
      <c r="P226" s="219"/>
      <c r="Q226" s="219"/>
      <c r="R226" s="219"/>
      <c r="S226" s="219"/>
      <c r="T226" s="220"/>
      <c r="AT226" s="215" t="s">
        <v>185</v>
      </c>
      <c r="AU226" s="215" t="s">
        <v>81</v>
      </c>
      <c r="AV226" s="214" t="s">
        <v>81</v>
      </c>
      <c r="AW226" s="214" t="s">
        <v>36</v>
      </c>
      <c r="AX226" s="214" t="s">
        <v>73</v>
      </c>
      <c r="AY226" s="215" t="s">
        <v>175</v>
      </c>
    </row>
    <row r="227" spans="2:65" s="214" customFormat="1">
      <c r="B227" s="213"/>
      <c r="D227" s="202" t="s">
        <v>185</v>
      </c>
      <c r="E227" s="215" t="s">
        <v>5</v>
      </c>
      <c r="F227" s="216" t="s">
        <v>1081</v>
      </c>
      <c r="H227" s="217">
        <v>-2</v>
      </c>
      <c r="I227" s="11"/>
      <c r="L227" s="213"/>
      <c r="M227" s="218"/>
      <c r="N227" s="219"/>
      <c r="O227" s="219"/>
      <c r="P227" s="219"/>
      <c r="Q227" s="219"/>
      <c r="R227" s="219"/>
      <c r="S227" s="219"/>
      <c r="T227" s="220"/>
      <c r="AT227" s="215" t="s">
        <v>185</v>
      </c>
      <c r="AU227" s="215" t="s">
        <v>81</v>
      </c>
      <c r="AV227" s="214" t="s">
        <v>81</v>
      </c>
      <c r="AW227" s="214" t="s">
        <v>36</v>
      </c>
      <c r="AX227" s="214" t="s">
        <v>73</v>
      </c>
      <c r="AY227" s="215" t="s">
        <v>175</v>
      </c>
    </row>
    <row r="228" spans="2:65" s="222" customFormat="1">
      <c r="B228" s="221"/>
      <c r="D228" s="202" t="s">
        <v>185</v>
      </c>
      <c r="E228" s="223" t="s">
        <v>5</v>
      </c>
      <c r="F228" s="224" t="s">
        <v>196</v>
      </c>
      <c r="H228" s="225">
        <v>70.760000000000005</v>
      </c>
      <c r="I228" s="12"/>
      <c r="L228" s="221"/>
      <c r="M228" s="226"/>
      <c r="N228" s="227"/>
      <c r="O228" s="227"/>
      <c r="P228" s="227"/>
      <c r="Q228" s="227"/>
      <c r="R228" s="227"/>
      <c r="S228" s="227"/>
      <c r="T228" s="228"/>
      <c r="AT228" s="223" t="s">
        <v>185</v>
      </c>
      <c r="AU228" s="223" t="s">
        <v>81</v>
      </c>
      <c r="AV228" s="222" t="s">
        <v>113</v>
      </c>
      <c r="AW228" s="222" t="s">
        <v>36</v>
      </c>
      <c r="AX228" s="222" t="s">
        <v>77</v>
      </c>
      <c r="AY228" s="223" t="s">
        <v>175</v>
      </c>
    </row>
    <row r="229" spans="2:65" s="109" customFormat="1" ht="25.5" customHeight="1">
      <c r="B229" s="110"/>
      <c r="C229" s="229" t="s">
        <v>411</v>
      </c>
      <c r="D229" s="229" t="s">
        <v>287</v>
      </c>
      <c r="E229" s="230" t="s">
        <v>1082</v>
      </c>
      <c r="F229" s="231" t="s">
        <v>1083</v>
      </c>
      <c r="G229" s="232" t="s">
        <v>199</v>
      </c>
      <c r="H229" s="233">
        <v>68.36</v>
      </c>
      <c r="I229" s="13"/>
      <c r="J229" s="234">
        <f>ROUND(I229*H229,2)</f>
        <v>0</v>
      </c>
      <c r="K229" s="231" t="s">
        <v>200</v>
      </c>
      <c r="L229" s="235"/>
      <c r="M229" s="236" t="s">
        <v>5</v>
      </c>
      <c r="N229" s="237" t="s">
        <v>44</v>
      </c>
      <c r="O229" s="111"/>
      <c r="P229" s="199">
        <f>O229*H229</f>
        <v>0</v>
      </c>
      <c r="Q229" s="199">
        <v>0.23</v>
      </c>
      <c r="R229" s="199">
        <f>Q229*H229</f>
        <v>15.722800000000001</v>
      </c>
      <c r="S229" s="199">
        <v>0</v>
      </c>
      <c r="T229" s="200">
        <f>S229*H229</f>
        <v>0</v>
      </c>
      <c r="AR229" s="99" t="s">
        <v>225</v>
      </c>
      <c r="AT229" s="99" t="s">
        <v>287</v>
      </c>
      <c r="AU229" s="99" t="s">
        <v>81</v>
      </c>
      <c r="AY229" s="99" t="s">
        <v>175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99" t="s">
        <v>77</v>
      </c>
      <c r="BK229" s="201">
        <f>ROUND(I229*H229,2)</f>
        <v>0</v>
      </c>
      <c r="BL229" s="99" t="s">
        <v>113</v>
      </c>
      <c r="BM229" s="99" t="s">
        <v>1084</v>
      </c>
    </row>
    <row r="230" spans="2:65" s="214" customFormat="1">
      <c r="B230" s="213"/>
      <c r="D230" s="202" t="s">
        <v>185</v>
      </c>
      <c r="E230" s="215" t="s">
        <v>5</v>
      </c>
      <c r="F230" s="216" t="s">
        <v>1085</v>
      </c>
      <c r="H230" s="217">
        <v>68.36</v>
      </c>
      <c r="I230" s="11"/>
      <c r="L230" s="213"/>
      <c r="M230" s="218"/>
      <c r="N230" s="219"/>
      <c r="O230" s="219"/>
      <c r="P230" s="219"/>
      <c r="Q230" s="219"/>
      <c r="R230" s="219"/>
      <c r="S230" s="219"/>
      <c r="T230" s="220"/>
      <c r="AT230" s="215" t="s">
        <v>185</v>
      </c>
      <c r="AU230" s="215" t="s">
        <v>81</v>
      </c>
      <c r="AV230" s="214" t="s">
        <v>81</v>
      </c>
      <c r="AW230" s="214" t="s">
        <v>36</v>
      </c>
      <c r="AX230" s="214" t="s">
        <v>77</v>
      </c>
      <c r="AY230" s="215" t="s">
        <v>175</v>
      </c>
    </row>
    <row r="231" spans="2:65" s="109" customFormat="1" ht="25.5" customHeight="1">
      <c r="B231" s="110"/>
      <c r="C231" s="229" t="s">
        <v>416</v>
      </c>
      <c r="D231" s="229" t="s">
        <v>287</v>
      </c>
      <c r="E231" s="230" t="s">
        <v>1086</v>
      </c>
      <c r="F231" s="231" t="s">
        <v>1087</v>
      </c>
      <c r="G231" s="232" t="s">
        <v>199</v>
      </c>
      <c r="H231" s="233">
        <v>1.2</v>
      </c>
      <c r="I231" s="13"/>
      <c r="J231" s="234">
        <f>ROUND(I231*H231,2)</f>
        <v>0</v>
      </c>
      <c r="K231" s="231" t="s">
        <v>200</v>
      </c>
      <c r="L231" s="235"/>
      <c r="M231" s="236" t="s">
        <v>5</v>
      </c>
      <c r="N231" s="237" t="s">
        <v>44</v>
      </c>
      <c r="O231" s="111"/>
      <c r="P231" s="199">
        <f>O231*H231</f>
        <v>0</v>
      </c>
      <c r="Q231" s="199">
        <v>0.27726000000000001</v>
      </c>
      <c r="R231" s="199">
        <f>Q231*H231</f>
        <v>0.33271200000000001</v>
      </c>
      <c r="S231" s="199">
        <v>0</v>
      </c>
      <c r="T231" s="200">
        <f>S231*H231</f>
        <v>0</v>
      </c>
      <c r="AR231" s="99" t="s">
        <v>225</v>
      </c>
      <c r="AT231" s="99" t="s">
        <v>287</v>
      </c>
      <c r="AU231" s="99" t="s">
        <v>81</v>
      </c>
      <c r="AY231" s="99" t="s">
        <v>175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99" t="s">
        <v>77</v>
      </c>
      <c r="BK231" s="201">
        <f>ROUND(I231*H231,2)</f>
        <v>0</v>
      </c>
      <c r="BL231" s="99" t="s">
        <v>113</v>
      </c>
      <c r="BM231" s="99" t="s">
        <v>1088</v>
      </c>
    </row>
    <row r="232" spans="2:65" s="214" customFormat="1">
      <c r="B232" s="213"/>
      <c r="D232" s="202" t="s">
        <v>185</v>
      </c>
      <c r="E232" s="215" t="s">
        <v>5</v>
      </c>
      <c r="F232" s="216" t="s">
        <v>1089</v>
      </c>
      <c r="H232" s="217">
        <v>1.2</v>
      </c>
      <c r="I232" s="11"/>
      <c r="L232" s="213"/>
      <c r="M232" s="218"/>
      <c r="N232" s="219"/>
      <c r="O232" s="219"/>
      <c r="P232" s="219"/>
      <c r="Q232" s="219"/>
      <c r="R232" s="219"/>
      <c r="S232" s="219"/>
      <c r="T232" s="220"/>
      <c r="AT232" s="215" t="s">
        <v>185</v>
      </c>
      <c r="AU232" s="215" t="s">
        <v>81</v>
      </c>
      <c r="AV232" s="214" t="s">
        <v>81</v>
      </c>
      <c r="AW232" s="214" t="s">
        <v>36</v>
      </c>
      <c r="AX232" s="214" t="s">
        <v>77</v>
      </c>
      <c r="AY232" s="215" t="s">
        <v>175</v>
      </c>
    </row>
    <row r="233" spans="2:65" s="109" customFormat="1" ht="25.5" customHeight="1">
      <c r="B233" s="110"/>
      <c r="C233" s="229" t="s">
        <v>421</v>
      </c>
      <c r="D233" s="229" t="s">
        <v>287</v>
      </c>
      <c r="E233" s="230" t="s">
        <v>1090</v>
      </c>
      <c r="F233" s="231" t="s">
        <v>1091</v>
      </c>
      <c r="G233" s="232" t="s">
        <v>199</v>
      </c>
      <c r="H233" s="233">
        <v>1.2</v>
      </c>
      <c r="I233" s="13"/>
      <c r="J233" s="234">
        <f>ROUND(I233*H233,2)</f>
        <v>0</v>
      </c>
      <c r="K233" s="231" t="s">
        <v>200</v>
      </c>
      <c r="L233" s="235"/>
      <c r="M233" s="236" t="s">
        <v>5</v>
      </c>
      <c r="N233" s="237" t="s">
        <v>44</v>
      </c>
      <c r="O233" s="111"/>
      <c r="P233" s="199">
        <f>O233*H233</f>
        <v>0</v>
      </c>
      <c r="Q233" s="199">
        <v>0.21728</v>
      </c>
      <c r="R233" s="199">
        <f>Q233*H233</f>
        <v>0.26073599999999997</v>
      </c>
      <c r="S233" s="199">
        <v>0</v>
      </c>
      <c r="T233" s="200">
        <f>S233*H233</f>
        <v>0</v>
      </c>
      <c r="AR233" s="99" t="s">
        <v>225</v>
      </c>
      <c r="AT233" s="99" t="s">
        <v>287</v>
      </c>
      <c r="AU233" s="99" t="s">
        <v>81</v>
      </c>
      <c r="AY233" s="99" t="s">
        <v>175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99" t="s">
        <v>77</v>
      </c>
      <c r="BK233" s="201">
        <f>ROUND(I233*H233,2)</f>
        <v>0</v>
      </c>
      <c r="BL233" s="99" t="s">
        <v>113</v>
      </c>
      <c r="BM233" s="99" t="s">
        <v>1092</v>
      </c>
    </row>
    <row r="234" spans="2:65" s="214" customFormat="1">
      <c r="B234" s="213"/>
      <c r="D234" s="202" t="s">
        <v>185</v>
      </c>
      <c r="E234" s="215" t="s">
        <v>5</v>
      </c>
      <c r="F234" s="216" t="s">
        <v>1089</v>
      </c>
      <c r="H234" s="217">
        <v>1.2</v>
      </c>
      <c r="I234" s="11"/>
      <c r="L234" s="213"/>
      <c r="M234" s="218"/>
      <c r="N234" s="219"/>
      <c r="O234" s="219"/>
      <c r="P234" s="219"/>
      <c r="Q234" s="219"/>
      <c r="R234" s="219"/>
      <c r="S234" s="219"/>
      <c r="T234" s="220"/>
      <c r="AT234" s="215" t="s">
        <v>185</v>
      </c>
      <c r="AU234" s="215" t="s">
        <v>81</v>
      </c>
      <c r="AV234" s="214" t="s">
        <v>81</v>
      </c>
      <c r="AW234" s="214" t="s">
        <v>36</v>
      </c>
      <c r="AX234" s="214" t="s">
        <v>77</v>
      </c>
      <c r="AY234" s="215" t="s">
        <v>175</v>
      </c>
    </row>
    <row r="235" spans="2:65" s="109" customFormat="1" ht="25.5" customHeight="1">
      <c r="B235" s="110"/>
      <c r="C235" s="191" t="s">
        <v>425</v>
      </c>
      <c r="D235" s="191" t="s">
        <v>177</v>
      </c>
      <c r="E235" s="192" t="s">
        <v>426</v>
      </c>
      <c r="F235" s="193" t="s">
        <v>427</v>
      </c>
      <c r="G235" s="194" t="s">
        <v>341</v>
      </c>
      <c r="H235" s="195">
        <v>27</v>
      </c>
      <c r="I235" s="9"/>
      <c r="J235" s="196">
        <f>ROUND(I235*H235,2)</f>
        <v>0</v>
      </c>
      <c r="K235" s="193" t="s">
        <v>200</v>
      </c>
      <c r="L235" s="110"/>
      <c r="M235" s="197" t="s">
        <v>5</v>
      </c>
      <c r="N235" s="198" t="s">
        <v>44</v>
      </c>
      <c r="O235" s="111"/>
      <c r="P235" s="199">
        <f>O235*H235</f>
        <v>0</v>
      </c>
      <c r="Q235" s="199">
        <v>6.9999999999999994E-5</v>
      </c>
      <c r="R235" s="199">
        <f>Q235*H235</f>
        <v>1.8899999999999998E-3</v>
      </c>
      <c r="S235" s="199">
        <v>0</v>
      </c>
      <c r="T235" s="200">
        <f>S235*H235</f>
        <v>0</v>
      </c>
      <c r="AR235" s="99" t="s">
        <v>113</v>
      </c>
      <c r="AT235" s="99" t="s">
        <v>177</v>
      </c>
      <c r="AU235" s="99" t="s">
        <v>81</v>
      </c>
      <c r="AY235" s="99" t="s">
        <v>175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99" t="s">
        <v>77</v>
      </c>
      <c r="BK235" s="201">
        <f>ROUND(I235*H235,2)</f>
        <v>0</v>
      </c>
      <c r="BL235" s="99" t="s">
        <v>113</v>
      </c>
      <c r="BM235" s="99" t="s">
        <v>1093</v>
      </c>
    </row>
    <row r="236" spans="2:65" s="214" customFormat="1">
      <c r="B236" s="213"/>
      <c r="D236" s="202" t="s">
        <v>185</v>
      </c>
      <c r="E236" s="215" t="s">
        <v>5</v>
      </c>
      <c r="F236" s="216" t="s">
        <v>1094</v>
      </c>
      <c r="H236" s="217">
        <v>27</v>
      </c>
      <c r="I236" s="11"/>
      <c r="L236" s="213"/>
      <c r="M236" s="218"/>
      <c r="N236" s="219"/>
      <c r="O236" s="219"/>
      <c r="P236" s="219"/>
      <c r="Q236" s="219"/>
      <c r="R236" s="219"/>
      <c r="S236" s="219"/>
      <c r="T236" s="220"/>
      <c r="AT236" s="215" t="s">
        <v>185</v>
      </c>
      <c r="AU236" s="215" t="s">
        <v>81</v>
      </c>
      <c r="AV236" s="214" t="s">
        <v>81</v>
      </c>
      <c r="AW236" s="214" t="s">
        <v>36</v>
      </c>
      <c r="AX236" s="214" t="s">
        <v>77</v>
      </c>
      <c r="AY236" s="215" t="s">
        <v>175</v>
      </c>
    </row>
    <row r="237" spans="2:65" s="109" customFormat="1" ht="16.5" customHeight="1">
      <c r="B237" s="110"/>
      <c r="C237" s="229" t="s">
        <v>430</v>
      </c>
      <c r="D237" s="229" t="s">
        <v>287</v>
      </c>
      <c r="E237" s="230" t="s">
        <v>431</v>
      </c>
      <c r="F237" s="231" t="s">
        <v>432</v>
      </c>
      <c r="G237" s="232" t="s">
        <v>341</v>
      </c>
      <c r="H237" s="233">
        <v>9</v>
      </c>
      <c r="I237" s="13"/>
      <c r="J237" s="234">
        <f t="shared" ref="J237:J243" si="0">ROUND(I237*H237,2)</f>
        <v>0</v>
      </c>
      <c r="K237" s="231" t="s">
        <v>200</v>
      </c>
      <c r="L237" s="235"/>
      <c r="M237" s="236" t="s">
        <v>5</v>
      </c>
      <c r="N237" s="237" t="s">
        <v>44</v>
      </c>
      <c r="O237" s="111"/>
      <c r="P237" s="199">
        <f t="shared" ref="P237:P243" si="1">O237*H237</f>
        <v>0</v>
      </c>
      <c r="Q237" s="199">
        <v>0.01</v>
      </c>
      <c r="R237" s="199">
        <f t="shared" ref="R237:R243" si="2">Q237*H237</f>
        <v>0.09</v>
      </c>
      <c r="S237" s="199">
        <v>0</v>
      </c>
      <c r="T237" s="200">
        <f t="shared" ref="T237:T243" si="3">S237*H237</f>
        <v>0</v>
      </c>
      <c r="AR237" s="99" t="s">
        <v>225</v>
      </c>
      <c r="AT237" s="99" t="s">
        <v>287</v>
      </c>
      <c r="AU237" s="99" t="s">
        <v>81</v>
      </c>
      <c r="AY237" s="99" t="s">
        <v>175</v>
      </c>
      <c r="BE237" s="201">
        <f t="shared" ref="BE237:BE243" si="4">IF(N237="základní",J237,0)</f>
        <v>0</v>
      </c>
      <c r="BF237" s="201">
        <f t="shared" ref="BF237:BF243" si="5">IF(N237="snížená",J237,0)</f>
        <v>0</v>
      </c>
      <c r="BG237" s="201">
        <f t="shared" ref="BG237:BG243" si="6">IF(N237="zákl. přenesená",J237,0)</f>
        <v>0</v>
      </c>
      <c r="BH237" s="201">
        <f t="shared" ref="BH237:BH243" si="7">IF(N237="sníž. přenesená",J237,0)</f>
        <v>0</v>
      </c>
      <c r="BI237" s="201">
        <f t="shared" ref="BI237:BI243" si="8">IF(N237="nulová",J237,0)</f>
        <v>0</v>
      </c>
      <c r="BJ237" s="99" t="s">
        <v>77</v>
      </c>
      <c r="BK237" s="201">
        <f t="shared" ref="BK237:BK243" si="9">ROUND(I237*H237,2)</f>
        <v>0</v>
      </c>
      <c r="BL237" s="99" t="s">
        <v>113</v>
      </c>
      <c r="BM237" s="99" t="s">
        <v>1095</v>
      </c>
    </row>
    <row r="238" spans="2:65" s="109" customFormat="1" ht="16.5" customHeight="1">
      <c r="B238" s="110"/>
      <c r="C238" s="229" t="s">
        <v>434</v>
      </c>
      <c r="D238" s="229" t="s">
        <v>287</v>
      </c>
      <c r="E238" s="230" t="s">
        <v>435</v>
      </c>
      <c r="F238" s="231" t="s">
        <v>436</v>
      </c>
      <c r="G238" s="232" t="s">
        <v>341</v>
      </c>
      <c r="H238" s="233">
        <v>9</v>
      </c>
      <c r="I238" s="13"/>
      <c r="J238" s="234">
        <f t="shared" si="0"/>
        <v>0</v>
      </c>
      <c r="K238" s="231" t="s">
        <v>200</v>
      </c>
      <c r="L238" s="235"/>
      <c r="M238" s="236" t="s">
        <v>5</v>
      </c>
      <c r="N238" s="237" t="s">
        <v>44</v>
      </c>
      <c r="O238" s="111"/>
      <c r="P238" s="199">
        <f t="shared" si="1"/>
        <v>0</v>
      </c>
      <c r="Q238" s="199">
        <v>0.01</v>
      </c>
      <c r="R238" s="199">
        <f t="shared" si="2"/>
        <v>0.09</v>
      </c>
      <c r="S238" s="199">
        <v>0</v>
      </c>
      <c r="T238" s="200">
        <f t="shared" si="3"/>
        <v>0</v>
      </c>
      <c r="AR238" s="99" t="s">
        <v>225</v>
      </c>
      <c r="AT238" s="99" t="s">
        <v>287</v>
      </c>
      <c r="AU238" s="99" t="s">
        <v>81</v>
      </c>
      <c r="AY238" s="99" t="s">
        <v>175</v>
      </c>
      <c r="BE238" s="201">
        <f t="shared" si="4"/>
        <v>0</v>
      </c>
      <c r="BF238" s="201">
        <f t="shared" si="5"/>
        <v>0</v>
      </c>
      <c r="BG238" s="201">
        <f t="shared" si="6"/>
        <v>0</v>
      </c>
      <c r="BH238" s="201">
        <f t="shared" si="7"/>
        <v>0</v>
      </c>
      <c r="BI238" s="201">
        <f t="shared" si="8"/>
        <v>0</v>
      </c>
      <c r="BJ238" s="99" t="s">
        <v>77</v>
      </c>
      <c r="BK238" s="201">
        <f t="shared" si="9"/>
        <v>0</v>
      </c>
      <c r="BL238" s="99" t="s">
        <v>113</v>
      </c>
      <c r="BM238" s="99" t="s">
        <v>1096</v>
      </c>
    </row>
    <row r="239" spans="2:65" s="109" customFormat="1" ht="16.5" customHeight="1">
      <c r="B239" s="110"/>
      <c r="C239" s="229" t="s">
        <v>438</v>
      </c>
      <c r="D239" s="229" t="s">
        <v>287</v>
      </c>
      <c r="E239" s="230" t="s">
        <v>439</v>
      </c>
      <c r="F239" s="231" t="s">
        <v>440</v>
      </c>
      <c r="G239" s="232" t="s">
        <v>341</v>
      </c>
      <c r="H239" s="233">
        <v>9</v>
      </c>
      <c r="I239" s="13"/>
      <c r="J239" s="234">
        <f t="shared" si="0"/>
        <v>0</v>
      </c>
      <c r="K239" s="231" t="s">
        <v>200</v>
      </c>
      <c r="L239" s="235"/>
      <c r="M239" s="236" t="s">
        <v>5</v>
      </c>
      <c r="N239" s="237" t="s">
        <v>44</v>
      </c>
      <c r="O239" s="111"/>
      <c r="P239" s="199">
        <f t="shared" si="1"/>
        <v>0</v>
      </c>
      <c r="Q239" s="199">
        <v>3.0000000000000001E-3</v>
      </c>
      <c r="R239" s="199">
        <f t="shared" si="2"/>
        <v>2.7E-2</v>
      </c>
      <c r="S239" s="199">
        <v>0</v>
      </c>
      <c r="T239" s="200">
        <f t="shared" si="3"/>
        <v>0</v>
      </c>
      <c r="AR239" s="99" t="s">
        <v>225</v>
      </c>
      <c r="AT239" s="99" t="s">
        <v>287</v>
      </c>
      <c r="AU239" s="99" t="s">
        <v>81</v>
      </c>
      <c r="AY239" s="99" t="s">
        <v>175</v>
      </c>
      <c r="BE239" s="201">
        <f t="shared" si="4"/>
        <v>0</v>
      </c>
      <c r="BF239" s="201">
        <f t="shared" si="5"/>
        <v>0</v>
      </c>
      <c r="BG239" s="201">
        <f t="shared" si="6"/>
        <v>0</v>
      </c>
      <c r="BH239" s="201">
        <f t="shared" si="7"/>
        <v>0</v>
      </c>
      <c r="BI239" s="201">
        <f t="shared" si="8"/>
        <v>0</v>
      </c>
      <c r="BJ239" s="99" t="s">
        <v>77</v>
      </c>
      <c r="BK239" s="201">
        <f t="shared" si="9"/>
        <v>0</v>
      </c>
      <c r="BL239" s="99" t="s">
        <v>113</v>
      </c>
      <c r="BM239" s="99" t="s">
        <v>1097</v>
      </c>
    </row>
    <row r="240" spans="2:65" s="109" customFormat="1" ht="25.5" customHeight="1">
      <c r="B240" s="110"/>
      <c r="C240" s="191" t="s">
        <v>442</v>
      </c>
      <c r="D240" s="191" t="s">
        <v>177</v>
      </c>
      <c r="E240" s="192" t="s">
        <v>1098</v>
      </c>
      <c r="F240" s="193" t="s">
        <v>1099</v>
      </c>
      <c r="G240" s="194" t="s">
        <v>341</v>
      </c>
      <c r="H240" s="195">
        <v>9</v>
      </c>
      <c r="I240" s="9"/>
      <c r="J240" s="196">
        <f t="shared" si="0"/>
        <v>0</v>
      </c>
      <c r="K240" s="193" t="s">
        <v>200</v>
      </c>
      <c r="L240" s="110"/>
      <c r="M240" s="197" t="s">
        <v>5</v>
      </c>
      <c r="N240" s="198" t="s">
        <v>44</v>
      </c>
      <c r="O240" s="111"/>
      <c r="P240" s="199">
        <f t="shared" si="1"/>
        <v>0</v>
      </c>
      <c r="Q240" s="199">
        <v>0</v>
      </c>
      <c r="R240" s="199">
        <f t="shared" si="2"/>
        <v>0</v>
      </c>
      <c r="S240" s="199">
        <v>0</v>
      </c>
      <c r="T240" s="200">
        <f t="shared" si="3"/>
        <v>0</v>
      </c>
      <c r="AR240" s="99" t="s">
        <v>113</v>
      </c>
      <c r="AT240" s="99" t="s">
        <v>177</v>
      </c>
      <c r="AU240" s="99" t="s">
        <v>81</v>
      </c>
      <c r="AY240" s="99" t="s">
        <v>175</v>
      </c>
      <c r="BE240" s="201">
        <f t="shared" si="4"/>
        <v>0</v>
      </c>
      <c r="BF240" s="201">
        <f t="shared" si="5"/>
        <v>0</v>
      </c>
      <c r="BG240" s="201">
        <f t="shared" si="6"/>
        <v>0</v>
      </c>
      <c r="BH240" s="201">
        <f t="shared" si="7"/>
        <v>0</v>
      </c>
      <c r="BI240" s="201">
        <f t="shared" si="8"/>
        <v>0</v>
      </c>
      <c r="BJ240" s="99" t="s">
        <v>77</v>
      </c>
      <c r="BK240" s="201">
        <f t="shared" si="9"/>
        <v>0</v>
      </c>
      <c r="BL240" s="99" t="s">
        <v>113</v>
      </c>
      <c r="BM240" s="99" t="s">
        <v>1100</v>
      </c>
    </row>
    <row r="241" spans="2:65" s="109" customFormat="1" ht="16.5" customHeight="1">
      <c r="B241" s="110"/>
      <c r="C241" s="229" t="s">
        <v>446</v>
      </c>
      <c r="D241" s="229" t="s">
        <v>287</v>
      </c>
      <c r="E241" s="230" t="s">
        <v>1101</v>
      </c>
      <c r="F241" s="231" t="s">
        <v>1102</v>
      </c>
      <c r="G241" s="232" t="s">
        <v>341</v>
      </c>
      <c r="H241" s="233">
        <v>9</v>
      </c>
      <c r="I241" s="13"/>
      <c r="J241" s="234">
        <f t="shared" si="0"/>
        <v>0</v>
      </c>
      <c r="K241" s="231" t="s">
        <v>5</v>
      </c>
      <c r="L241" s="235"/>
      <c r="M241" s="236" t="s">
        <v>5</v>
      </c>
      <c r="N241" s="237" t="s">
        <v>44</v>
      </c>
      <c r="O241" s="111"/>
      <c r="P241" s="199">
        <f t="shared" si="1"/>
        <v>0</v>
      </c>
      <c r="Q241" s="199">
        <v>6.4000000000000003E-3</v>
      </c>
      <c r="R241" s="199">
        <f t="shared" si="2"/>
        <v>5.7600000000000005E-2</v>
      </c>
      <c r="S241" s="199">
        <v>0</v>
      </c>
      <c r="T241" s="200">
        <f t="shared" si="3"/>
        <v>0</v>
      </c>
      <c r="AR241" s="99" t="s">
        <v>225</v>
      </c>
      <c r="AT241" s="99" t="s">
        <v>287</v>
      </c>
      <c r="AU241" s="99" t="s">
        <v>81</v>
      </c>
      <c r="AY241" s="99" t="s">
        <v>175</v>
      </c>
      <c r="BE241" s="201">
        <f t="shared" si="4"/>
        <v>0</v>
      </c>
      <c r="BF241" s="201">
        <f t="shared" si="5"/>
        <v>0</v>
      </c>
      <c r="BG241" s="201">
        <f t="shared" si="6"/>
        <v>0</v>
      </c>
      <c r="BH241" s="201">
        <f t="shared" si="7"/>
        <v>0</v>
      </c>
      <c r="BI241" s="201">
        <f t="shared" si="8"/>
        <v>0</v>
      </c>
      <c r="BJ241" s="99" t="s">
        <v>77</v>
      </c>
      <c r="BK241" s="201">
        <f t="shared" si="9"/>
        <v>0</v>
      </c>
      <c r="BL241" s="99" t="s">
        <v>113</v>
      </c>
      <c r="BM241" s="99" t="s">
        <v>1103</v>
      </c>
    </row>
    <row r="242" spans="2:65" s="109" customFormat="1" ht="16.5" customHeight="1">
      <c r="B242" s="110"/>
      <c r="C242" s="191" t="s">
        <v>450</v>
      </c>
      <c r="D242" s="191" t="s">
        <v>177</v>
      </c>
      <c r="E242" s="192" t="s">
        <v>1104</v>
      </c>
      <c r="F242" s="193" t="s">
        <v>1105</v>
      </c>
      <c r="G242" s="194" t="s">
        <v>466</v>
      </c>
      <c r="H242" s="195">
        <v>2</v>
      </c>
      <c r="I242" s="9"/>
      <c r="J242" s="196">
        <f t="shared" si="0"/>
        <v>0</v>
      </c>
      <c r="K242" s="193" t="s">
        <v>200</v>
      </c>
      <c r="L242" s="110"/>
      <c r="M242" s="197" t="s">
        <v>5</v>
      </c>
      <c r="N242" s="198" t="s">
        <v>44</v>
      </c>
      <c r="O242" s="111"/>
      <c r="P242" s="199">
        <f t="shared" si="1"/>
        <v>0</v>
      </c>
      <c r="Q242" s="199">
        <v>5.0000000000000001E-4</v>
      </c>
      <c r="R242" s="199">
        <f t="shared" si="2"/>
        <v>1E-3</v>
      </c>
      <c r="S242" s="199">
        <v>0</v>
      </c>
      <c r="T242" s="200">
        <f t="shared" si="3"/>
        <v>0</v>
      </c>
      <c r="AR242" s="99" t="s">
        <v>113</v>
      </c>
      <c r="AT242" s="99" t="s">
        <v>177</v>
      </c>
      <c r="AU242" s="99" t="s">
        <v>81</v>
      </c>
      <c r="AY242" s="99" t="s">
        <v>175</v>
      </c>
      <c r="BE242" s="201">
        <f t="shared" si="4"/>
        <v>0</v>
      </c>
      <c r="BF242" s="201">
        <f t="shared" si="5"/>
        <v>0</v>
      </c>
      <c r="BG242" s="201">
        <f t="shared" si="6"/>
        <v>0</v>
      </c>
      <c r="BH242" s="201">
        <f t="shared" si="7"/>
        <v>0</v>
      </c>
      <c r="BI242" s="201">
        <f t="shared" si="8"/>
        <v>0</v>
      </c>
      <c r="BJ242" s="99" t="s">
        <v>77</v>
      </c>
      <c r="BK242" s="201">
        <f t="shared" si="9"/>
        <v>0</v>
      </c>
      <c r="BL242" s="99" t="s">
        <v>113</v>
      </c>
      <c r="BM242" s="99" t="s">
        <v>1106</v>
      </c>
    </row>
    <row r="243" spans="2:65" s="109" customFormat="1" ht="16.5" customHeight="1">
      <c r="B243" s="110"/>
      <c r="C243" s="191" t="s">
        <v>455</v>
      </c>
      <c r="D243" s="191" t="s">
        <v>177</v>
      </c>
      <c r="E243" s="192" t="s">
        <v>469</v>
      </c>
      <c r="F243" s="193" t="s">
        <v>470</v>
      </c>
      <c r="G243" s="194" t="s">
        <v>341</v>
      </c>
      <c r="H243" s="195">
        <v>4</v>
      </c>
      <c r="I243" s="9"/>
      <c r="J243" s="196">
        <f t="shared" si="0"/>
        <v>0</v>
      </c>
      <c r="K243" s="193" t="s">
        <v>200</v>
      </c>
      <c r="L243" s="110"/>
      <c r="M243" s="197" t="s">
        <v>5</v>
      </c>
      <c r="N243" s="198" t="s">
        <v>44</v>
      </c>
      <c r="O243" s="111"/>
      <c r="P243" s="199">
        <f t="shared" si="1"/>
        <v>0</v>
      </c>
      <c r="Q243" s="199">
        <v>9.1800000000000007E-3</v>
      </c>
      <c r="R243" s="199">
        <f t="shared" si="2"/>
        <v>3.6720000000000003E-2</v>
      </c>
      <c r="S243" s="199">
        <v>0</v>
      </c>
      <c r="T243" s="200">
        <f t="shared" si="3"/>
        <v>0</v>
      </c>
      <c r="AR243" s="99" t="s">
        <v>113</v>
      </c>
      <c r="AT243" s="99" t="s">
        <v>177</v>
      </c>
      <c r="AU243" s="99" t="s">
        <v>81</v>
      </c>
      <c r="AY243" s="99" t="s">
        <v>175</v>
      </c>
      <c r="BE243" s="201">
        <f t="shared" si="4"/>
        <v>0</v>
      </c>
      <c r="BF243" s="201">
        <f t="shared" si="5"/>
        <v>0</v>
      </c>
      <c r="BG243" s="201">
        <f t="shared" si="6"/>
        <v>0</v>
      </c>
      <c r="BH243" s="201">
        <f t="shared" si="7"/>
        <v>0</v>
      </c>
      <c r="BI243" s="201">
        <f t="shared" si="8"/>
        <v>0</v>
      </c>
      <c r="BJ243" s="99" t="s">
        <v>77</v>
      </c>
      <c r="BK243" s="201">
        <f t="shared" si="9"/>
        <v>0</v>
      </c>
      <c r="BL243" s="99" t="s">
        <v>113</v>
      </c>
      <c r="BM243" s="99" t="s">
        <v>1107</v>
      </c>
    </row>
    <row r="244" spans="2:65" s="207" customFormat="1">
      <c r="B244" s="206"/>
      <c r="D244" s="202" t="s">
        <v>185</v>
      </c>
      <c r="E244" s="208" t="s">
        <v>5</v>
      </c>
      <c r="F244" s="209" t="s">
        <v>343</v>
      </c>
      <c r="H244" s="208" t="s">
        <v>5</v>
      </c>
      <c r="I244" s="10"/>
      <c r="L244" s="206"/>
      <c r="M244" s="210"/>
      <c r="N244" s="211"/>
      <c r="O244" s="211"/>
      <c r="P244" s="211"/>
      <c r="Q244" s="211"/>
      <c r="R244" s="211"/>
      <c r="S244" s="211"/>
      <c r="T244" s="212"/>
      <c r="AT244" s="208" t="s">
        <v>185</v>
      </c>
      <c r="AU244" s="208" t="s">
        <v>81</v>
      </c>
      <c r="AV244" s="207" t="s">
        <v>77</v>
      </c>
      <c r="AW244" s="207" t="s">
        <v>36</v>
      </c>
      <c r="AX244" s="207" t="s">
        <v>73</v>
      </c>
      <c r="AY244" s="208" t="s">
        <v>175</v>
      </c>
    </row>
    <row r="245" spans="2:65" s="214" customFormat="1">
      <c r="B245" s="213"/>
      <c r="D245" s="202" t="s">
        <v>185</v>
      </c>
      <c r="E245" s="215" t="s">
        <v>5</v>
      </c>
      <c r="F245" s="216" t="s">
        <v>1108</v>
      </c>
      <c r="H245" s="217">
        <v>4</v>
      </c>
      <c r="I245" s="11"/>
      <c r="L245" s="213"/>
      <c r="M245" s="218"/>
      <c r="N245" s="219"/>
      <c r="O245" s="219"/>
      <c r="P245" s="219"/>
      <c r="Q245" s="219"/>
      <c r="R245" s="219"/>
      <c r="S245" s="219"/>
      <c r="T245" s="220"/>
      <c r="AT245" s="215" t="s">
        <v>185</v>
      </c>
      <c r="AU245" s="215" t="s">
        <v>81</v>
      </c>
      <c r="AV245" s="214" t="s">
        <v>81</v>
      </c>
      <c r="AW245" s="214" t="s">
        <v>36</v>
      </c>
      <c r="AX245" s="214" t="s">
        <v>77</v>
      </c>
      <c r="AY245" s="215" t="s">
        <v>175</v>
      </c>
    </row>
    <row r="246" spans="2:65" s="109" customFormat="1" ht="16.5" customHeight="1">
      <c r="B246" s="110"/>
      <c r="C246" s="229" t="s">
        <v>459</v>
      </c>
      <c r="D246" s="229" t="s">
        <v>287</v>
      </c>
      <c r="E246" s="230" t="s">
        <v>873</v>
      </c>
      <c r="F246" s="231" t="s">
        <v>874</v>
      </c>
      <c r="G246" s="232" t="s">
        <v>341</v>
      </c>
      <c r="H246" s="233">
        <v>2</v>
      </c>
      <c r="I246" s="13"/>
      <c r="J246" s="234">
        <f>ROUND(I246*H246,2)</f>
        <v>0</v>
      </c>
      <c r="K246" s="231" t="s">
        <v>200</v>
      </c>
      <c r="L246" s="235"/>
      <c r="M246" s="236" t="s">
        <v>5</v>
      </c>
      <c r="N246" s="237" t="s">
        <v>44</v>
      </c>
      <c r="O246" s="111"/>
      <c r="P246" s="199">
        <f>O246*H246</f>
        <v>0</v>
      </c>
      <c r="Q246" s="199">
        <v>0.254</v>
      </c>
      <c r="R246" s="199">
        <f>Q246*H246</f>
        <v>0.50800000000000001</v>
      </c>
      <c r="S246" s="199">
        <v>0</v>
      </c>
      <c r="T246" s="200">
        <f>S246*H246</f>
        <v>0</v>
      </c>
      <c r="AR246" s="99" t="s">
        <v>225</v>
      </c>
      <c r="AT246" s="99" t="s">
        <v>287</v>
      </c>
      <c r="AU246" s="99" t="s">
        <v>81</v>
      </c>
      <c r="AY246" s="99" t="s">
        <v>175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99" t="s">
        <v>77</v>
      </c>
      <c r="BK246" s="201">
        <f>ROUND(I246*H246,2)</f>
        <v>0</v>
      </c>
      <c r="BL246" s="99" t="s">
        <v>113</v>
      </c>
      <c r="BM246" s="99" t="s">
        <v>1109</v>
      </c>
    </row>
    <row r="247" spans="2:65" s="109" customFormat="1" ht="16.5" customHeight="1">
      <c r="B247" s="110"/>
      <c r="C247" s="229" t="s">
        <v>463</v>
      </c>
      <c r="D247" s="229" t="s">
        <v>287</v>
      </c>
      <c r="E247" s="230" t="s">
        <v>1110</v>
      </c>
      <c r="F247" s="231" t="s">
        <v>1111</v>
      </c>
      <c r="G247" s="232" t="s">
        <v>341</v>
      </c>
      <c r="H247" s="233">
        <v>1</v>
      </c>
      <c r="I247" s="13"/>
      <c r="J247" s="234">
        <f>ROUND(I247*H247,2)</f>
        <v>0</v>
      </c>
      <c r="K247" s="231" t="s">
        <v>200</v>
      </c>
      <c r="L247" s="235"/>
      <c r="M247" s="236" t="s">
        <v>5</v>
      </c>
      <c r="N247" s="237" t="s">
        <v>44</v>
      </c>
      <c r="O247" s="111"/>
      <c r="P247" s="199">
        <f>O247*H247</f>
        <v>0</v>
      </c>
      <c r="Q247" s="199">
        <v>0.50600000000000001</v>
      </c>
      <c r="R247" s="199">
        <f>Q247*H247</f>
        <v>0.50600000000000001</v>
      </c>
      <c r="S247" s="199">
        <v>0</v>
      </c>
      <c r="T247" s="200">
        <f>S247*H247</f>
        <v>0</v>
      </c>
      <c r="AR247" s="99" t="s">
        <v>225</v>
      </c>
      <c r="AT247" s="99" t="s">
        <v>287</v>
      </c>
      <c r="AU247" s="99" t="s">
        <v>81</v>
      </c>
      <c r="AY247" s="99" t="s">
        <v>175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99" t="s">
        <v>77</v>
      </c>
      <c r="BK247" s="201">
        <f>ROUND(I247*H247,2)</f>
        <v>0</v>
      </c>
      <c r="BL247" s="99" t="s">
        <v>113</v>
      </c>
      <c r="BM247" s="99" t="s">
        <v>1112</v>
      </c>
    </row>
    <row r="248" spans="2:65" s="109" customFormat="1" ht="16.5" customHeight="1">
      <c r="B248" s="110"/>
      <c r="C248" s="229" t="s">
        <v>468</v>
      </c>
      <c r="D248" s="229" t="s">
        <v>287</v>
      </c>
      <c r="E248" s="230" t="s">
        <v>473</v>
      </c>
      <c r="F248" s="231" t="s">
        <v>474</v>
      </c>
      <c r="G248" s="232" t="s">
        <v>341</v>
      </c>
      <c r="H248" s="233">
        <v>1</v>
      </c>
      <c r="I248" s="13"/>
      <c r="J248" s="234">
        <f>ROUND(I248*H248,2)</f>
        <v>0</v>
      </c>
      <c r="K248" s="231" t="s">
        <v>200</v>
      </c>
      <c r="L248" s="235"/>
      <c r="M248" s="236" t="s">
        <v>5</v>
      </c>
      <c r="N248" s="237" t="s">
        <v>44</v>
      </c>
      <c r="O248" s="111"/>
      <c r="P248" s="199">
        <f>O248*H248</f>
        <v>0</v>
      </c>
      <c r="Q248" s="199">
        <v>1.0129999999999999</v>
      </c>
      <c r="R248" s="199">
        <f>Q248*H248</f>
        <v>1.0129999999999999</v>
      </c>
      <c r="S248" s="199">
        <v>0</v>
      </c>
      <c r="T248" s="200">
        <f>S248*H248</f>
        <v>0</v>
      </c>
      <c r="AR248" s="99" t="s">
        <v>225</v>
      </c>
      <c r="AT248" s="99" t="s">
        <v>287</v>
      </c>
      <c r="AU248" s="99" t="s">
        <v>81</v>
      </c>
      <c r="AY248" s="99" t="s">
        <v>175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99" t="s">
        <v>77</v>
      </c>
      <c r="BK248" s="201">
        <f>ROUND(I248*H248,2)</f>
        <v>0</v>
      </c>
      <c r="BL248" s="99" t="s">
        <v>113</v>
      </c>
      <c r="BM248" s="99" t="s">
        <v>1113</v>
      </c>
    </row>
    <row r="249" spans="2:65" s="109" customFormat="1" ht="16.5" customHeight="1">
      <c r="B249" s="110"/>
      <c r="C249" s="191" t="s">
        <v>472</v>
      </c>
      <c r="D249" s="191" t="s">
        <v>177</v>
      </c>
      <c r="E249" s="192" t="s">
        <v>477</v>
      </c>
      <c r="F249" s="193" t="s">
        <v>478</v>
      </c>
      <c r="G249" s="194" t="s">
        <v>341</v>
      </c>
      <c r="H249" s="195">
        <v>2</v>
      </c>
      <c r="I249" s="9"/>
      <c r="J249" s="196">
        <f>ROUND(I249*H249,2)</f>
        <v>0</v>
      </c>
      <c r="K249" s="193" t="s">
        <v>200</v>
      </c>
      <c r="L249" s="110"/>
      <c r="M249" s="197" t="s">
        <v>5</v>
      </c>
      <c r="N249" s="198" t="s">
        <v>44</v>
      </c>
      <c r="O249" s="111"/>
      <c r="P249" s="199">
        <f>O249*H249</f>
        <v>0</v>
      </c>
      <c r="Q249" s="199">
        <v>1.1469999999999999E-2</v>
      </c>
      <c r="R249" s="199">
        <f>Q249*H249</f>
        <v>2.2939999999999999E-2</v>
      </c>
      <c r="S249" s="199">
        <v>0</v>
      </c>
      <c r="T249" s="200">
        <f>S249*H249</f>
        <v>0</v>
      </c>
      <c r="AR249" s="99" t="s">
        <v>113</v>
      </c>
      <c r="AT249" s="99" t="s">
        <v>177</v>
      </c>
      <c r="AU249" s="99" t="s">
        <v>81</v>
      </c>
      <c r="AY249" s="99" t="s">
        <v>175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99" t="s">
        <v>77</v>
      </c>
      <c r="BK249" s="201">
        <f>ROUND(I249*H249,2)</f>
        <v>0</v>
      </c>
      <c r="BL249" s="99" t="s">
        <v>113</v>
      </c>
      <c r="BM249" s="99" t="s">
        <v>1114</v>
      </c>
    </row>
    <row r="250" spans="2:65" s="207" customFormat="1">
      <c r="B250" s="206"/>
      <c r="D250" s="202" t="s">
        <v>185</v>
      </c>
      <c r="E250" s="208" t="s">
        <v>5</v>
      </c>
      <c r="F250" s="209" t="s">
        <v>343</v>
      </c>
      <c r="H250" s="208" t="s">
        <v>5</v>
      </c>
      <c r="I250" s="10"/>
      <c r="L250" s="206"/>
      <c r="M250" s="210"/>
      <c r="N250" s="211"/>
      <c r="O250" s="211"/>
      <c r="P250" s="211"/>
      <c r="Q250" s="211"/>
      <c r="R250" s="211"/>
      <c r="S250" s="211"/>
      <c r="T250" s="212"/>
      <c r="AT250" s="208" t="s">
        <v>185</v>
      </c>
      <c r="AU250" s="208" t="s">
        <v>81</v>
      </c>
      <c r="AV250" s="207" t="s">
        <v>77</v>
      </c>
      <c r="AW250" s="207" t="s">
        <v>36</v>
      </c>
      <c r="AX250" s="207" t="s">
        <v>73</v>
      </c>
      <c r="AY250" s="208" t="s">
        <v>175</v>
      </c>
    </row>
    <row r="251" spans="2:65" s="214" customFormat="1">
      <c r="B251" s="213"/>
      <c r="D251" s="202" t="s">
        <v>185</v>
      </c>
      <c r="E251" s="215" t="s">
        <v>5</v>
      </c>
      <c r="F251" s="216" t="s">
        <v>81</v>
      </c>
      <c r="H251" s="217">
        <v>2</v>
      </c>
      <c r="I251" s="11"/>
      <c r="L251" s="213"/>
      <c r="M251" s="218"/>
      <c r="N251" s="219"/>
      <c r="O251" s="219"/>
      <c r="P251" s="219"/>
      <c r="Q251" s="219"/>
      <c r="R251" s="219"/>
      <c r="S251" s="219"/>
      <c r="T251" s="220"/>
      <c r="AT251" s="215" t="s">
        <v>185</v>
      </c>
      <c r="AU251" s="215" t="s">
        <v>81</v>
      </c>
      <c r="AV251" s="214" t="s">
        <v>81</v>
      </c>
      <c r="AW251" s="214" t="s">
        <v>36</v>
      </c>
      <c r="AX251" s="214" t="s">
        <v>77</v>
      </c>
      <c r="AY251" s="215" t="s">
        <v>175</v>
      </c>
    </row>
    <row r="252" spans="2:65" s="109" customFormat="1" ht="16.5" customHeight="1">
      <c r="B252" s="110"/>
      <c r="C252" s="229" t="s">
        <v>476</v>
      </c>
      <c r="D252" s="229" t="s">
        <v>287</v>
      </c>
      <c r="E252" s="230" t="s">
        <v>481</v>
      </c>
      <c r="F252" s="231" t="s">
        <v>482</v>
      </c>
      <c r="G252" s="232" t="s">
        <v>341</v>
      </c>
      <c r="H252" s="233">
        <v>2</v>
      </c>
      <c r="I252" s="13"/>
      <c r="J252" s="234">
        <f>ROUND(I252*H252,2)</f>
        <v>0</v>
      </c>
      <c r="K252" s="231" t="s">
        <v>200</v>
      </c>
      <c r="L252" s="235"/>
      <c r="M252" s="236" t="s">
        <v>5</v>
      </c>
      <c r="N252" s="237" t="s">
        <v>44</v>
      </c>
      <c r="O252" s="111"/>
      <c r="P252" s="199">
        <f>O252*H252</f>
        <v>0</v>
      </c>
      <c r="Q252" s="199">
        <v>0.58499999999999996</v>
      </c>
      <c r="R252" s="199">
        <f>Q252*H252</f>
        <v>1.17</v>
      </c>
      <c r="S252" s="199">
        <v>0</v>
      </c>
      <c r="T252" s="200">
        <f>S252*H252</f>
        <v>0</v>
      </c>
      <c r="AR252" s="99" t="s">
        <v>225</v>
      </c>
      <c r="AT252" s="99" t="s">
        <v>287</v>
      </c>
      <c r="AU252" s="99" t="s">
        <v>81</v>
      </c>
      <c r="AY252" s="99" t="s">
        <v>175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99" t="s">
        <v>77</v>
      </c>
      <c r="BK252" s="201">
        <f>ROUND(I252*H252,2)</f>
        <v>0</v>
      </c>
      <c r="BL252" s="99" t="s">
        <v>113</v>
      </c>
      <c r="BM252" s="99" t="s">
        <v>1115</v>
      </c>
    </row>
    <row r="253" spans="2:65" s="109" customFormat="1" ht="16.5" customHeight="1">
      <c r="B253" s="110"/>
      <c r="C253" s="191" t="s">
        <v>480</v>
      </c>
      <c r="D253" s="191" t="s">
        <v>177</v>
      </c>
      <c r="E253" s="192" t="s">
        <v>485</v>
      </c>
      <c r="F253" s="193" t="s">
        <v>486</v>
      </c>
      <c r="G253" s="194" t="s">
        <v>341</v>
      </c>
      <c r="H253" s="195">
        <v>2</v>
      </c>
      <c r="I253" s="9"/>
      <c r="J253" s="196">
        <f>ROUND(I253*H253,2)</f>
        <v>0</v>
      </c>
      <c r="K253" s="193" t="s">
        <v>200</v>
      </c>
      <c r="L253" s="110"/>
      <c r="M253" s="197" t="s">
        <v>5</v>
      </c>
      <c r="N253" s="198" t="s">
        <v>44</v>
      </c>
      <c r="O253" s="111"/>
      <c r="P253" s="199">
        <f>O253*H253</f>
        <v>0</v>
      </c>
      <c r="Q253" s="199">
        <v>2.7529999999999999E-2</v>
      </c>
      <c r="R253" s="199">
        <f>Q253*H253</f>
        <v>5.5059999999999998E-2</v>
      </c>
      <c r="S253" s="199">
        <v>0</v>
      </c>
      <c r="T253" s="200">
        <f>S253*H253</f>
        <v>0</v>
      </c>
      <c r="AR253" s="99" t="s">
        <v>113</v>
      </c>
      <c r="AT253" s="99" t="s">
        <v>177</v>
      </c>
      <c r="AU253" s="99" t="s">
        <v>81</v>
      </c>
      <c r="AY253" s="99" t="s">
        <v>175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99" t="s">
        <v>77</v>
      </c>
      <c r="BK253" s="201">
        <f>ROUND(I253*H253,2)</f>
        <v>0</v>
      </c>
      <c r="BL253" s="99" t="s">
        <v>113</v>
      </c>
      <c r="BM253" s="99" t="s">
        <v>1116</v>
      </c>
    </row>
    <row r="254" spans="2:65" s="207" customFormat="1">
      <c r="B254" s="206"/>
      <c r="D254" s="202" t="s">
        <v>185</v>
      </c>
      <c r="E254" s="208" t="s">
        <v>5</v>
      </c>
      <c r="F254" s="209" t="s">
        <v>343</v>
      </c>
      <c r="H254" s="208" t="s">
        <v>5</v>
      </c>
      <c r="I254" s="10"/>
      <c r="L254" s="206"/>
      <c r="M254" s="210"/>
      <c r="N254" s="211"/>
      <c r="O254" s="211"/>
      <c r="P254" s="211"/>
      <c r="Q254" s="211"/>
      <c r="R254" s="211"/>
      <c r="S254" s="211"/>
      <c r="T254" s="212"/>
      <c r="AT254" s="208" t="s">
        <v>185</v>
      </c>
      <c r="AU254" s="208" t="s">
        <v>81</v>
      </c>
      <c r="AV254" s="207" t="s">
        <v>77</v>
      </c>
      <c r="AW254" s="207" t="s">
        <v>36</v>
      </c>
      <c r="AX254" s="207" t="s">
        <v>73</v>
      </c>
      <c r="AY254" s="208" t="s">
        <v>175</v>
      </c>
    </row>
    <row r="255" spans="2:65" s="214" customFormat="1">
      <c r="B255" s="213"/>
      <c r="D255" s="202" t="s">
        <v>185</v>
      </c>
      <c r="E255" s="215" t="s">
        <v>5</v>
      </c>
      <c r="F255" s="216" t="s">
        <v>81</v>
      </c>
      <c r="H255" s="217">
        <v>2</v>
      </c>
      <c r="I255" s="11"/>
      <c r="L255" s="213"/>
      <c r="M255" s="218"/>
      <c r="N255" s="219"/>
      <c r="O255" s="219"/>
      <c r="P255" s="219"/>
      <c r="Q255" s="219"/>
      <c r="R255" s="219"/>
      <c r="S255" s="219"/>
      <c r="T255" s="220"/>
      <c r="AT255" s="215" t="s">
        <v>185</v>
      </c>
      <c r="AU255" s="215" t="s">
        <v>81</v>
      </c>
      <c r="AV255" s="214" t="s">
        <v>81</v>
      </c>
      <c r="AW255" s="214" t="s">
        <v>36</v>
      </c>
      <c r="AX255" s="214" t="s">
        <v>77</v>
      </c>
      <c r="AY255" s="215" t="s">
        <v>175</v>
      </c>
    </row>
    <row r="256" spans="2:65" s="109" customFormat="1" ht="16.5" customHeight="1">
      <c r="B256" s="110"/>
      <c r="C256" s="229" t="s">
        <v>484</v>
      </c>
      <c r="D256" s="229" t="s">
        <v>287</v>
      </c>
      <c r="E256" s="230" t="s">
        <v>489</v>
      </c>
      <c r="F256" s="231" t="s">
        <v>490</v>
      </c>
      <c r="G256" s="232" t="s">
        <v>341</v>
      </c>
      <c r="H256" s="233">
        <v>2</v>
      </c>
      <c r="I256" s="13"/>
      <c r="J256" s="234">
        <f>ROUND(I256*H256,2)</f>
        <v>0</v>
      </c>
      <c r="K256" s="231" t="s">
        <v>5</v>
      </c>
      <c r="L256" s="235"/>
      <c r="M256" s="236" t="s">
        <v>5</v>
      </c>
      <c r="N256" s="237" t="s">
        <v>44</v>
      </c>
      <c r="O256" s="111"/>
      <c r="P256" s="199">
        <f>O256*H256</f>
        <v>0</v>
      </c>
      <c r="Q256" s="199">
        <v>2.1</v>
      </c>
      <c r="R256" s="199">
        <f>Q256*H256</f>
        <v>4.2</v>
      </c>
      <c r="S256" s="199">
        <v>0</v>
      </c>
      <c r="T256" s="200">
        <f>S256*H256</f>
        <v>0</v>
      </c>
      <c r="AR256" s="99" t="s">
        <v>225</v>
      </c>
      <c r="AT256" s="99" t="s">
        <v>287</v>
      </c>
      <c r="AU256" s="99" t="s">
        <v>81</v>
      </c>
      <c r="AY256" s="99" t="s">
        <v>175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99" t="s">
        <v>77</v>
      </c>
      <c r="BK256" s="201">
        <f>ROUND(I256*H256,2)</f>
        <v>0</v>
      </c>
      <c r="BL256" s="99" t="s">
        <v>113</v>
      </c>
      <c r="BM256" s="99" t="s">
        <v>1117</v>
      </c>
    </row>
    <row r="257" spans="2:65" s="109" customFormat="1" ht="16.5" customHeight="1">
      <c r="B257" s="110"/>
      <c r="C257" s="229" t="s">
        <v>488</v>
      </c>
      <c r="D257" s="229" t="s">
        <v>287</v>
      </c>
      <c r="E257" s="230" t="s">
        <v>493</v>
      </c>
      <c r="F257" s="231" t="s">
        <v>494</v>
      </c>
      <c r="G257" s="232" t="s">
        <v>341</v>
      </c>
      <c r="H257" s="233">
        <v>6</v>
      </c>
      <c r="I257" s="13"/>
      <c r="J257" s="234">
        <f>ROUND(I257*H257,2)</f>
        <v>0</v>
      </c>
      <c r="K257" s="231" t="s">
        <v>200</v>
      </c>
      <c r="L257" s="235"/>
      <c r="M257" s="236" t="s">
        <v>5</v>
      </c>
      <c r="N257" s="237" t="s">
        <v>44</v>
      </c>
      <c r="O257" s="111"/>
      <c r="P257" s="199">
        <f>O257*H257</f>
        <v>0</v>
      </c>
      <c r="Q257" s="199">
        <v>2E-3</v>
      </c>
      <c r="R257" s="199">
        <f>Q257*H257</f>
        <v>1.2E-2</v>
      </c>
      <c r="S257" s="199">
        <v>0</v>
      </c>
      <c r="T257" s="200">
        <f>S257*H257</f>
        <v>0</v>
      </c>
      <c r="AR257" s="99" t="s">
        <v>225</v>
      </c>
      <c r="AT257" s="99" t="s">
        <v>287</v>
      </c>
      <c r="AU257" s="99" t="s">
        <v>81</v>
      </c>
      <c r="AY257" s="99" t="s">
        <v>175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99" t="s">
        <v>77</v>
      </c>
      <c r="BK257" s="201">
        <f>ROUND(I257*H257,2)</f>
        <v>0</v>
      </c>
      <c r="BL257" s="99" t="s">
        <v>113</v>
      </c>
      <c r="BM257" s="99" t="s">
        <v>1118</v>
      </c>
    </row>
    <row r="258" spans="2:65" s="109" customFormat="1" ht="25.5" customHeight="1">
      <c r="B258" s="110"/>
      <c r="C258" s="191" t="s">
        <v>492</v>
      </c>
      <c r="D258" s="191" t="s">
        <v>177</v>
      </c>
      <c r="E258" s="192" t="s">
        <v>497</v>
      </c>
      <c r="F258" s="193" t="s">
        <v>498</v>
      </c>
      <c r="G258" s="194" t="s">
        <v>341</v>
      </c>
      <c r="H258" s="195">
        <v>2</v>
      </c>
      <c r="I258" s="9"/>
      <c r="J258" s="196">
        <f>ROUND(I258*H258,2)</f>
        <v>0</v>
      </c>
      <c r="K258" s="193" t="s">
        <v>200</v>
      </c>
      <c r="L258" s="110"/>
      <c r="M258" s="197" t="s">
        <v>5</v>
      </c>
      <c r="N258" s="198" t="s">
        <v>44</v>
      </c>
      <c r="O258" s="111"/>
      <c r="P258" s="199">
        <f>O258*H258</f>
        <v>0</v>
      </c>
      <c r="Q258" s="199">
        <v>0</v>
      </c>
      <c r="R258" s="199">
        <f>Q258*H258</f>
        <v>0</v>
      </c>
      <c r="S258" s="199">
        <v>0.1</v>
      </c>
      <c r="T258" s="200">
        <f>S258*H258</f>
        <v>0.2</v>
      </c>
      <c r="AR258" s="99" t="s">
        <v>113</v>
      </c>
      <c r="AT258" s="99" t="s">
        <v>177</v>
      </c>
      <c r="AU258" s="99" t="s">
        <v>81</v>
      </c>
      <c r="AY258" s="99" t="s">
        <v>175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99" t="s">
        <v>77</v>
      </c>
      <c r="BK258" s="201">
        <f>ROUND(I258*H258,2)</f>
        <v>0</v>
      </c>
      <c r="BL258" s="99" t="s">
        <v>113</v>
      </c>
      <c r="BM258" s="99" t="s">
        <v>1119</v>
      </c>
    </row>
    <row r="259" spans="2:65" s="109" customFormat="1" ht="25.5" customHeight="1">
      <c r="B259" s="110"/>
      <c r="C259" s="191" t="s">
        <v>496</v>
      </c>
      <c r="D259" s="191" t="s">
        <v>177</v>
      </c>
      <c r="E259" s="192" t="s">
        <v>501</v>
      </c>
      <c r="F259" s="193" t="s">
        <v>2678</v>
      </c>
      <c r="G259" s="194" t="s">
        <v>341</v>
      </c>
      <c r="H259" s="195">
        <v>2</v>
      </c>
      <c r="I259" s="9"/>
      <c r="J259" s="196">
        <f>ROUND(I259*H259,2)</f>
        <v>0</v>
      </c>
      <c r="K259" s="193" t="s">
        <v>5</v>
      </c>
      <c r="L259" s="110"/>
      <c r="M259" s="197" t="s">
        <v>5</v>
      </c>
      <c r="N259" s="198" t="s">
        <v>44</v>
      </c>
      <c r="O259" s="111"/>
      <c r="P259" s="199">
        <f>O259*H259</f>
        <v>0</v>
      </c>
      <c r="Q259" s="199">
        <v>0.217338</v>
      </c>
      <c r="R259" s="199">
        <f>Q259*H259</f>
        <v>0.43467600000000001</v>
      </c>
      <c r="S259" s="199">
        <v>0</v>
      </c>
      <c r="T259" s="200">
        <f>S259*H259</f>
        <v>0</v>
      </c>
      <c r="AR259" s="99" t="s">
        <v>113</v>
      </c>
      <c r="AT259" s="99" t="s">
        <v>177</v>
      </c>
      <c r="AU259" s="99" t="s">
        <v>81</v>
      </c>
      <c r="AY259" s="99" t="s">
        <v>175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99" t="s">
        <v>77</v>
      </c>
      <c r="BK259" s="201">
        <f>ROUND(I259*H259,2)</f>
        <v>0</v>
      </c>
      <c r="BL259" s="99" t="s">
        <v>113</v>
      </c>
      <c r="BM259" s="99" t="s">
        <v>1120</v>
      </c>
    </row>
    <row r="260" spans="2:65" s="207" customFormat="1">
      <c r="B260" s="206"/>
      <c r="D260" s="202" t="s">
        <v>185</v>
      </c>
      <c r="E260" s="208" t="s">
        <v>5</v>
      </c>
      <c r="F260" s="209" t="s">
        <v>343</v>
      </c>
      <c r="H260" s="208" t="s">
        <v>5</v>
      </c>
      <c r="I260" s="10"/>
      <c r="L260" s="206"/>
      <c r="M260" s="210"/>
      <c r="N260" s="211"/>
      <c r="O260" s="211"/>
      <c r="P260" s="211"/>
      <c r="Q260" s="211"/>
      <c r="R260" s="211"/>
      <c r="S260" s="211"/>
      <c r="T260" s="212"/>
      <c r="AT260" s="208" t="s">
        <v>185</v>
      </c>
      <c r="AU260" s="208" t="s">
        <v>81</v>
      </c>
      <c r="AV260" s="207" t="s">
        <v>77</v>
      </c>
      <c r="AW260" s="207" t="s">
        <v>36</v>
      </c>
      <c r="AX260" s="207" t="s">
        <v>73</v>
      </c>
      <c r="AY260" s="208" t="s">
        <v>175</v>
      </c>
    </row>
    <row r="261" spans="2:65" s="214" customFormat="1">
      <c r="B261" s="213"/>
      <c r="D261" s="202" t="s">
        <v>185</v>
      </c>
      <c r="E261" s="215" t="s">
        <v>5</v>
      </c>
      <c r="F261" s="216" t="s">
        <v>81</v>
      </c>
      <c r="H261" s="217">
        <v>2</v>
      </c>
      <c r="I261" s="11"/>
      <c r="L261" s="213"/>
      <c r="M261" s="218"/>
      <c r="N261" s="219"/>
      <c r="O261" s="219"/>
      <c r="P261" s="219"/>
      <c r="Q261" s="219"/>
      <c r="R261" s="219"/>
      <c r="S261" s="219"/>
      <c r="T261" s="220"/>
      <c r="AT261" s="215" t="s">
        <v>185</v>
      </c>
      <c r="AU261" s="215" t="s">
        <v>81</v>
      </c>
      <c r="AV261" s="214" t="s">
        <v>81</v>
      </c>
      <c r="AW261" s="214" t="s">
        <v>36</v>
      </c>
      <c r="AX261" s="214" t="s">
        <v>77</v>
      </c>
      <c r="AY261" s="215" t="s">
        <v>175</v>
      </c>
    </row>
    <row r="262" spans="2:65" s="109" customFormat="1" ht="25.5" customHeight="1">
      <c r="B262" s="110"/>
      <c r="C262" s="229" t="s">
        <v>500</v>
      </c>
      <c r="D262" s="229" t="s">
        <v>287</v>
      </c>
      <c r="E262" s="230" t="s">
        <v>505</v>
      </c>
      <c r="F262" s="379" t="s">
        <v>2679</v>
      </c>
      <c r="G262" s="232" t="s">
        <v>341</v>
      </c>
      <c r="H262" s="233">
        <v>2</v>
      </c>
      <c r="I262" s="13"/>
      <c r="J262" s="234">
        <f>ROUND(I262*H262,2)</f>
        <v>0</v>
      </c>
      <c r="K262" s="231" t="s">
        <v>5</v>
      </c>
      <c r="L262" s="235"/>
      <c r="M262" s="236" t="s">
        <v>5</v>
      </c>
      <c r="N262" s="237" t="s">
        <v>44</v>
      </c>
      <c r="O262" s="111"/>
      <c r="P262" s="199">
        <f>O262*H262</f>
        <v>0</v>
      </c>
      <c r="Q262" s="199">
        <v>8.1000000000000003E-2</v>
      </c>
      <c r="R262" s="199">
        <f>Q262*H262</f>
        <v>0.16200000000000001</v>
      </c>
      <c r="S262" s="199">
        <v>0</v>
      </c>
      <c r="T262" s="200">
        <f>S262*H262</f>
        <v>0</v>
      </c>
      <c r="AR262" s="99" t="s">
        <v>225</v>
      </c>
      <c r="AT262" s="99" t="s">
        <v>287</v>
      </c>
      <c r="AU262" s="99" t="s">
        <v>81</v>
      </c>
      <c r="AY262" s="99" t="s">
        <v>175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99" t="s">
        <v>77</v>
      </c>
      <c r="BK262" s="201">
        <f>ROUND(I262*H262,2)</f>
        <v>0</v>
      </c>
      <c r="BL262" s="99" t="s">
        <v>113</v>
      </c>
      <c r="BM262" s="99" t="s">
        <v>1121</v>
      </c>
    </row>
    <row r="263" spans="2:65" s="109" customFormat="1" ht="16.5" customHeight="1">
      <c r="B263" s="110"/>
      <c r="C263" s="191" t="s">
        <v>504</v>
      </c>
      <c r="D263" s="191" t="s">
        <v>177</v>
      </c>
      <c r="E263" s="192" t="s">
        <v>519</v>
      </c>
      <c r="F263" s="193" t="s">
        <v>520</v>
      </c>
      <c r="G263" s="194" t="s">
        <v>199</v>
      </c>
      <c r="H263" s="195">
        <v>72.760000000000005</v>
      </c>
      <c r="I263" s="9"/>
      <c r="J263" s="196">
        <f>ROUND(I263*H263,2)</f>
        <v>0</v>
      </c>
      <c r="K263" s="193" t="s">
        <v>5</v>
      </c>
      <c r="L263" s="110"/>
      <c r="M263" s="197" t="s">
        <v>5</v>
      </c>
      <c r="N263" s="198" t="s">
        <v>44</v>
      </c>
      <c r="O263" s="111"/>
      <c r="P263" s="199">
        <f>O263*H263</f>
        <v>0</v>
      </c>
      <c r="Q263" s="199">
        <v>9.0000000000000006E-5</v>
      </c>
      <c r="R263" s="199">
        <f>Q263*H263</f>
        <v>6.5484000000000011E-3</v>
      </c>
      <c r="S263" s="199">
        <v>0</v>
      </c>
      <c r="T263" s="200">
        <f>S263*H263</f>
        <v>0</v>
      </c>
      <c r="AR263" s="99" t="s">
        <v>113</v>
      </c>
      <c r="AT263" s="99" t="s">
        <v>177</v>
      </c>
      <c r="AU263" s="99" t="s">
        <v>81</v>
      </c>
      <c r="AY263" s="99" t="s">
        <v>175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99" t="s">
        <v>77</v>
      </c>
      <c r="BK263" s="201">
        <f>ROUND(I263*H263,2)</f>
        <v>0</v>
      </c>
      <c r="BL263" s="99" t="s">
        <v>113</v>
      </c>
      <c r="BM263" s="99" t="s">
        <v>1122</v>
      </c>
    </row>
    <row r="264" spans="2:65" s="109" customFormat="1" ht="16.5" customHeight="1">
      <c r="B264" s="110"/>
      <c r="C264" s="191" t="s">
        <v>2638</v>
      </c>
      <c r="D264" s="191"/>
      <c r="E264" s="192"/>
      <c r="F264" s="193" t="s">
        <v>2637</v>
      </c>
      <c r="G264" s="194" t="s">
        <v>730</v>
      </c>
      <c r="H264" s="195">
        <v>1</v>
      </c>
      <c r="I264" s="9"/>
      <c r="J264" s="196">
        <f t="shared" ref="J264:J265" si="10">ROUND(I264*H264,2)</f>
        <v>0</v>
      </c>
      <c r="K264" s="300"/>
      <c r="L264" s="110"/>
      <c r="M264" s="301"/>
      <c r="N264" s="302"/>
      <c r="O264" s="303"/>
      <c r="P264" s="304"/>
      <c r="Q264" s="304"/>
      <c r="R264" s="304"/>
      <c r="S264" s="304"/>
      <c r="T264" s="200"/>
      <c r="AR264" s="99"/>
      <c r="AT264" s="99"/>
      <c r="AU264" s="99"/>
      <c r="AY264" s="99"/>
      <c r="BE264" s="201"/>
      <c r="BF264" s="201"/>
      <c r="BG264" s="201"/>
      <c r="BH264" s="201"/>
      <c r="BI264" s="201"/>
      <c r="BJ264" s="99"/>
      <c r="BK264" s="201"/>
      <c r="BL264" s="99"/>
      <c r="BM264" s="99"/>
    </row>
    <row r="265" spans="2:65" s="109" customFormat="1" ht="31.5" customHeight="1">
      <c r="B265" s="110"/>
      <c r="C265" s="191" t="s">
        <v>2640</v>
      </c>
      <c r="D265" s="191"/>
      <c r="E265" s="192"/>
      <c r="F265" s="193" t="s">
        <v>2641</v>
      </c>
      <c r="G265" s="194" t="s">
        <v>2639</v>
      </c>
      <c r="H265" s="195">
        <v>20</v>
      </c>
      <c r="I265" s="9"/>
      <c r="J265" s="196">
        <f t="shared" si="10"/>
        <v>0</v>
      </c>
      <c r="K265" s="300"/>
      <c r="L265" s="110"/>
      <c r="M265" s="301"/>
      <c r="N265" s="302"/>
      <c r="O265" s="303"/>
      <c r="P265" s="304"/>
      <c r="Q265" s="304"/>
      <c r="R265" s="304"/>
      <c r="S265" s="304"/>
      <c r="T265" s="200"/>
      <c r="AR265" s="99"/>
      <c r="AT265" s="99"/>
      <c r="AU265" s="99"/>
      <c r="AY265" s="99"/>
      <c r="BE265" s="201"/>
      <c r="BF265" s="201"/>
      <c r="BG265" s="201"/>
      <c r="BH265" s="201"/>
      <c r="BI265" s="201"/>
      <c r="BJ265" s="99"/>
      <c r="BK265" s="201"/>
      <c r="BL265" s="99"/>
      <c r="BM265" s="99"/>
    </row>
    <row r="266" spans="2:65" s="179" customFormat="1" ht="29.85" customHeight="1">
      <c r="B266" s="178"/>
      <c r="D266" s="180" t="s">
        <v>72</v>
      </c>
      <c r="E266" s="189" t="s">
        <v>232</v>
      </c>
      <c r="F266" s="189" t="s">
        <v>522</v>
      </c>
      <c r="I266" s="8"/>
      <c r="J266" s="190">
        <f>BK266</f>
        <v>0</v>
      </c>
      <c r="L266" s="178"/>
      <c r="M266" s="183"/>
      <c r="N266" s="184"/>
      <c r="O266" s="184"/>
      <c r="P266" s="185">
        <f>SUM(P267:P275)</f>
        <v>0</v>
      </c>
      <c r="Q266" s="184"/>
      <c r="R266" s="185">
        <f>SUM(R267:R275)</f>
        <v>13.1433652</v>
      </c>
      <c r="S266" s="184"/>
      <c r="T266" s="186">
        <f>SUM(T267:T275)</f>
        <v>3.6360000000000003E-2</v>
      </c>
      <c r="AR266" s="180" t="s">
        <v>77</v>
      </c>
      <c r="AT266" s="187" t="s">
        <v>72</v>
      </c>
      <c r="AU266" s="187" t="s">
        <v>77</v>
      </c>
      <c r="AY266" s="180" t="s">
        <v>175</v>
      </c>
      <c r="BK266" s="188">
        <f>SUM(BK267:BK275)</f>
        <v>0</v>
      </c>
    </row>
    <row r="267" spans="2:65" s="109" customFormat="1" ht="38.25" customHeight="1">
      <c r="B267" s="110"/>
      <c r="C267" s="191" t="s">
        <v>508</v>
      </c>
      <c r="D267" s="191" t="s">
        <v>177</v>
      </c>
      <c r="E267" s="192" t="s">
        <v>1123</v>
      </c>
      <c r="F267" s="193" t="s">
        <v>1124</v>
      </c>
      <c r="G267" s="194" t="s">
        <v>199</v>
      </c>
      <c r="H267" s="195">
        <v>65</v>
      </c>
      <c r="I267" s="9"/>
      <c r="J267" s="196">
        <f>ROUND(I267*H267,2)</f>
        <v>0</v>
      </c>
      <c r="K267" s="193" t="s">
        <v>200</v>
      </c>
      <c r="L267" s="110"/>
      <c r="M267" s="197" t="s">
        <v>5</v>
      </c>
      <c r="N267" s="198" t="s">
        <v>44</v>
      </c>
      <c r="O267" s="111"/>
      <c r="P267" s="199">
        <f>O267*H267</f>
        <v>0</v>
      </c>
      <c r="Q267" s="199">
        <v>0.20219000000000001</v>
      </c>
      <c r="R267" s="199">
        <f>Q267*H267</f>
        <v>13.14235</v>
      </c>
      <c r="S267" s="199">
        <v>0</v>
      </c>
      <c r="T267" s="200">
        <f>S267*H267</f>
        <v>0</v>
      </c>
      <c r="AR267" s="99" t="s">
        <v>113</v>
      </c>
      <c r="AT267" s="99" t="s">
        <v>177</v>
      </c>
      <c r="AU267" s="99" t="s">
        <v>81</v>
      </c>
      <c r="AY267" s="99" t="s">
        <v>175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99" t="s">
        <v>77</v>
      </c>
      <c r="BK267" s="201">
        <f>ROUND(I267*H267,2)</f>
        <v>0</v>
      </c>
      <c r="BL267" s="99" t="s">
        <v>113</v>
      </c>
      <c r="BM267" s="99" t="s">
        <v>1125</v>
      </c>
    </row>
    <row r="268" spans="2:65" s="207" customFormat="1">
      <c r="B268" s="206"/>
      <c r="D268" s="202" t="s">
        <v>185</v>
      </c>
      <c r="E268" s="208" t="s">
        <v>5</v>
      </c>
      <c r="F268" s="209" t="s">
        <v>527</v>
      </c>
      <c r="H268" s="208" t="s">
        <v>5</v>
      </c>
      <c r="I268" s="10"/>
      <c r="L268" s="206"/>
      <c r="M268" s="210"/>
      <c r="N268" s="211"/>
      <c r="O268" s="211"/>
      <c r="P268" s="211"/>
      <c r="Q268" s="211"/>
      <c r="R268" s="211"/>
      <c r="S268" s="211"/>
      <c r="T268" s="212"/>
      <c r="AT268" s="208" t="s">
        <v>185</v>
      </c>
      <c r="AU268" s="208" t="s">
        <v>81</v>
      </c>
      <c r="AV268" s="207" t="s">
        <v>77</v>
      </c>
      <c r="AW268" s="207" t="s">
        <v>36</v>
      </c>
      <c r="AX268" s="207" t="s">
        <v>73</v>
      </c>
      <c r="AY268" s="208" t="s">
        <v>175</v>
      </c>
    </row>
    <row r="269" spans="2:65" s="214" customFormat="1">
      <c r="B269" s="213"/>
      <c r="D269" s="202" t="s">
        <v>185</v>
      </c>
      <c r="E269" s="215" t="s">
        <v>5</v>
      </c>
      <c r="F269" s="216" t="s">
        <v>1008</v>
      </c>
      <c r="H269" s="217">
        <v>65</v>
      </c>
      <c r="I269" s="11"/>
      <c r="L269" s="213"/>
      <c r="M269" s="218"/>
      <c r="N269" s="219"/>
      <c r="O269" s="219"/>
      <c r="P269" s="219"/>
      <c r="Q269" s="219"/>
      <c r="R269" s="219"/>
      <c r="S269" s="219"/>
      <c r="T269" s="220"/>
      <c r="AT269" s="215" t="s">
        <v>185</v>
      </c>
      <c r="AU269" s="215" t="s">
        <v>81</v>
      </c>
      <c r="AV269" s="214" t="s">
        <v>81</v>
      </c>
      <c r="AW269" s="214" t="s">
        <v>36</v>
      </c>
      <c r="AX269" s="214" t="s">
        <v>77</v>
      </c>
      <c r="AY269" s="215" t="s">
        <v>175</v>
      </c>
    </row>
    <row r="270" spans="2:65" s="109" customFormat="1" ht="25.5" customHeight="1">
      <c r="B270" s="110"/>
      <c r="C270" s="191" t="s">
        <v>513</v>
      </c>
      <c r="D270" s="191" t="s">
        <v>177</v>
      </c>
      <c r="E270" s="192" t="s">
        <v>540</v>
      </c>
      <c r="F270" s="193" t="s">
        <v>541</v>
      </c>
      <c r="G270" s="194" t="s">
        <v>199</v>
      </c>
      <c r="H270" s="195">
        <v>147</v>
      </c>
      <c r="I270" s="9"/>
      <c r="J270" s="196">
        <f>ROUND(I270*H270,2)</f>
        <v>0</v>
      </c>
      <c r="K270" s="193" t="s">
        <v>200</v>
      </c>
      <c r="L270" s="110"/>
      <c r="M270" s="197" t="s">
        <v>5</v>
      </c>
      <c r="N270" s="198" t="s">
        <v>44</v>
      </c>
      <c r="O270" s="111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AR270" s="99" t="s">
        <v>113</v>
      </c>
      <c r="AT270" s="99" t="s">
        <v>177</v>
      </c>
      <c r="AU270" s="99" t="s">
        <v>81</v>
      </c>
      <c r="AY270" s="99" t="s">
        <v>175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99" t="s">
        <v>77</v>
      </c>
      <c r="BK270" s="201">
        <f>ROUND(I270*H270,2)</f>
        <v>0</v>
      </c>
      <c r="BL270" s="99" t="s">
        <v>113</v>
      </c>
      <c r="BM270" s="99" t="s">
        <v>1126</v>
      </c>
    </row>
    <row r="271" spans="2:65" s="207" customFormat="1">
      <c r="B271" s="206"/>
      <c r="D271" s="202" t="s">
        <v>185</v>
      </c>
      <c r="E271" s="208" t="s">
        <v>5</v>
      </c>
      <c r="F271" s="209" t="s">
        <v>533</v>
      </c>
      <c r="H271" s="208" t="s">
        <v>5</v>
      </c>
      <c r="I271" s="10"/>
      <c r="L271" s="206"/>
      <c r="M271" s="210"/>
      <c r="N271" s="211"/>
      <c r="O271" s="211"/>
      <c r="P271" s="211"/>
      <c r="Q271" s="211"/>
      <c r="R271" s="211"/>
      <c r="S271" s="211"/>
      <c r="T271" s="212"/>
      <c r="AT271" s="208" t="s">
        <v>185</v>
      </c>
      <c r="AU271" s="208" t="s">
        <v>81</v>
      </c>
      <c r="AV271" s="207" t="s">
        <v>77</v>
      </c>
      <c r="AW271" s="207" t="s">
        <v>36</v>
      </c>
      <c r="AX271" s="207" t="s">
        <v>73</v>
      </c>
      <c r="AY271" s="208" t="s">
        <v>175</v>
      </c>
    </row>
    <row r="272" spans="2:65" s="214" customFormat="1">
      <c r="B272" s="213"/>
      <c r="D272" s="202" t="s">
        <v>185</v>
      </c>
      <c r="E272" s="215" t="s">
        <v>5</v>
      </c>
      <c r="F272" s="216" t="s">
        <v>1127</v>
      </c>
      <c r="H272" s="217">
        <v>147</v>
      </c>
      <c r="I272" s="11"/>
      <c r="L272" s="213"/>
      <c r="M272" s="218"/>
      <c r="N272" s="219"/>
      <c r="O272" s="219"/>
      <c r="P272" s="219"/>
      <c r="Q272" s="219"/>
      <c r="R272" s="219"/>
      <c r="S272" s="219"/>
      <c r="T272" s="220"/>
      <c r="AT272" s="215" t="s">
        <v>185</v>
      </c>
      <c r="AU272" s="215" t="s">
        <v>81</v>
      </c>
      <c r="AV272" s="214" t="s">
        <v>81</v>
      </c>
      <c r="AW272" s="214" t="s">
        <v>36</v>
      </c>
      <c r="AX272" s="214" t="s">
        <v>77</v>
      </c>
      <c r="AY272" s="215" t="s">
        <v>175</v>
      </c>
    </row>
    <row r="273" spans="2:65" s="109" customFormat="1" ht="25.5" customHeight="1">
      <c r="B273" s="110"/>
      <c r="C273" s="191" t="s">
        <v>518</v>
      </c>
      <c r="D273" s="191" t="s">
        <v>177</v>
      </c>
      <c r="E273" s="192" t="s">
        <v>1128</v>
      </c>
      <c r="F273" s="193" t="s">
        <v>1129</v>
      </c>
      <c r="G273" s="194" t="s">
        <v>199</v>
      </c>
      <c r="H273" s="195">
        <v>0.36</v>
      </c>
      <c r="I273" s="9"/>
      <c r="J273" s="196">
        <f>ROUND(I273*H273,2)</f>
        <v>0</v>
      </c>
      <c r="K273" s="193" t="s">
        <v>200</v>
      </c>
      <c r="L273" s="110"/>
      <c r="M273" s="197" t="s">
        <v>5</v>
      </c>
      <c r="N273" s="198" t="s">
        <v>44</v>
      </c>
      <c r="O273" s="111"/>
      <c r="P273" s="199">
        <f>O273*H273</f>
        <v>0</v>
      </c>
      <c r="Q273" s="199">
        <v>2.82E-3</v>
      </c>
      <c r="R273" s="199">
        <f>Q273*H273</f>
        <v>1.0152E-3</v>
      </c>
      <c r="S273" s="199">
        <v>0.10100000000000001</v>
      </c>
      <c r="T273" s="200">
        <f>S273*H273</f>
        <v>3.6360000000000003E-2</v>
      </c>
      <c r="AR273" s="99" t="s">
        <v>113</v>
      </c>
      <c r="AT273" s="99" t="s">
        <v>177</v>
      </c>
      <c r="AU273" s="99" t="s">
        <v>81</v>
      </c>
      <c r="AY273" s="99" t="s">
        <v>175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99" t="s">
        <v>77</v>
      </c>
      <c r="BK273" s="201">
        <f>ROUND(I273*H273,2)</f>
        <v>0</v>
      </c>
      <c r="BL273" s="99" t="s">
        <v>113</v>
      </c>
      <c r="BM273" s="99" t="s">
        <v>1130</v>
      </c>
    </row>
    <row r="274" spans="2:65" s="214" customFormat="1">
      <c r="B274" s="213"/>
      <c r="D274" s="202" t="s">
        <v>185</v>
      </c>
      <c r="E274" s="215" t="s">
        <v>5</v>
      </c>
      <c r="F274" s="216" t="s">
        <v>1131</v>
      </c>
      <c r="H274" s="217">
        <v>0.36</v>
      </c>
      <c r="I274" s="11"/>
      <c r="L274" s="213"/>
      <c r="M274" s="218"/>
      <c r="N274" s="219"/>
      <c r="O274" s="219"/>
      <c r="P274" s="219"/>
      <c r="Q274" s="219"/>
      <c r="R274" s="219"/>
      <c r="S274" s="219"/>
      <c r="T274" s="220"/>
      <c r="AT274" s="215" t="s">
        <v>185</v>
      </c>
      <c r="AU274" s="215" t="s">
        <v>81</v>
      </c>
      <c r="AV274" s="214" t="s">
        <v>81</v>
      </c>
      <c r="AW274" s="214" t="s">
        <v>36</v>
      </c>
      <c r="AX274" s="214" t="s">
        <v>77</v>
      </c>
      <c r="AY274" s="215" t="s">
        <v>175</v>
      </c>
    </row>
    <row r="275" spans="2:65" s="109" customFormat="1" ht="51" customHeight="1">
      <c r="B275" s="110"/>
      <c r="C275" s="191" t="s">
        <v>523</v>
      </c>
      <c r="D275" s="191" t="s">
        <v>177</v>
      </c>
      <c r="E275" s="192" t="s">
        <v>544</v>
      </c>
      <c r="F275" s="193" t="s">
        <v>545</v>
      </c>
      <c r="G275" s="194" t="s">
        <v>199</v>
      </c>
      <c r="H275" s="195">
        <v>65</v>
      </c>
      <c r="I275" s="9"/>
      <c r="J275" s="196">
        <f>ROUND(I275*H275,2)</f>
        <v>0</v>
      </c>
      <c r="K275" s="193" t="s">
        <v>200</v>
      </c>
      <c r="L275" s="110"/>
      <c r="M275" s="197" t="s">
        <v>5</v>
      </c>
      <c r="N275" s="198" t="s">
        <v>44</v>
      </c>
      <c r="O275" s="111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AR275" s="99" t="s">
        <v>113</v>
      </c>
      <c r="AT275" s="99" t="s">
        <v>177</v>
      </c>
      <c r="AU275" s="99" t="s">
        <v>81</v>
      </c>
      <c r="AY275" s="99" t="s">
        <v>175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99" t="s">
        <v>77</v>
      </c>
      <c r="BK275" s="201">
        <f>ROUND(I275*H275,2)</f>
        <v>0</v>
      </c>
      <c r="BL275" s="99" t="s">
        <v>113</v>
      </c>
      <c r="BM275" s="99" t="s">
        <v>1132</v>
      </c>
    </row>
    <row r="276" spans="2:65" s="179" customFormat="1" ht="29.85" customHeight="1">
      <c r="B276" s="178"/>
      <c r="D276" s="180" t="s">
        <v>72</v>
      </c>
      <c r="E276" s="189" t="s">
        <v>547</v>
      </c>
      <c r="F276" s="189" t="s">
        <v>548</v>
      </c>
      <c r="I276" s="8"/>
      <c r="J276" s="190">
        <f>BK276</f>
        <v>0</v>
      </c>
      <c r="L276" s="178"/>
      <c r="M276" s="183"/>
      <c r="N276" s="184"/>
      <c r="O276" s="184"/>
      <c r="P276" s="185">
        <f>SUM(P277:P282)</f>
        <v>0</v>
      </c>
      <c r="Q276" s="184"/>
      <c r="R276" s="185">
        <f>SUM(R277:R282)</f>
        <v>0</v>
      </c>
      <c r="S276" s="184"/>
      <c r="T276" s="186">
        <f>SUM(T277:T282)</f>
        <v>0</v>
      </c>
      <c r="AR276" s="180" t="s">
        <v>77</v>
      </c>
      <c r="AT276" s="187" t="s">
        <v>72</v>
      </c>
      <c r="AU276" s="187" t="s">
        <v>77</v>
      </c>
      <c r="AY276" s="180" t="s">
        <v>175</v>
      </c>
      <c r="BK276" s="188">
        <f>SUM(BK277:BK282)</f>
        <v>0</v>
      </c>
    </row>
    <row r="277" spans="2:65" s="109" customFormat="1" ht="16.5" customHeight="1">
      <c r="B277" s="110"/>
      <c r="C277" s="191" t="s">
        <v>529</v>
      </c>
      <c r="D277" s="191" t="s">
        <v>177</v>
      </c>
      <c r="E277" s="192" t="s">
        <v>550</v>
      </c>
      <c r="F277" s="193" t="s">
        <v>551</v>
      </c>
      <c r="G277" s="194" t="s">
        <v>290</v>
      </c>
      <c r="H277" s="195">
        <v>70.837999999999994</v>
      </c>
      <c r="I277" s="9"/>
      <c r="J277" s="196">
        <f>ROUND(I277*H277,2)</f>
        <v>0</v>
      </c>
      <c r="K277" s="193" t="s">
        <v>5</v>
      </c>
      <c r="L277" s="110"/>
      <c r="M277" s="197" t="s">
        <v>5</v>
      </c>
      <c r="N277" s="198" t="s">
        <v>44</v>
      </c>
      <c r="O277" s="111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AR277" s="99" t="s">
        <v>113</v>
      </c>
      <c r="AT277" s="99" t="s">
        <v>177</v>
      </c>
      <c r="AU277" s="99" t="s">
        <v>81</v>
      </c>
      <c r="AY277" s="99" t="s">
        <v>175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99" t="s">
        <v>77</v>
      </c>
      <c r="BK277" s="201">
        <f>ROUND(I277*H277,2)</f>
        <v>0</v>
      </c>
      <c r="BL277" s="99" t="s">
        <v>113</v>
      </c>
      <c r="BM277" s="99" t="s">
        <v>1133</v>
      </c>
    </row>
    <row r="278" spans="2:65" s="207" customFormat="1">
      <c r="B278" s="206"/>
      <c r="D278" s="202" t="s">
        <v>185</v>
      </c>
      <c r="E278" s="208" t="s">
        <v>5</v>
      </c>
      <c r="F278" s="209" t="s">
        <v>553</v>
      </c>
      <c r="H278" s="208" t="s">
        <v>5</v>
      </c>
      <c r="I278" s="10"/>
      <c r="L278" s="206"/>
      <c r="M278" s="210"/>
      <c r="N278" s="211"/>
      <c r="O278" s="211"/>
      <c r="P278" s="211"/>
      <c r="Q278" s="211"/>
      <c r="R278" s="211"/>
      <c r="S278" s="211"/>
      <c r="T278" s="212"/>
      <c r="AT278" s="208" t="s">
        <v>185</v>
      </c>
      <c r="AU278" s="208" t="s">
        <v>81</v>
      </c>
      <c r="AV278" s="207" t="s">
        <v>77</v>
      </c>
      <c r="AW278" s="207" t="s">
        <v>36</v>
      </c>
      <c r="AX278" s="207" t="s">
        <v>73</v>
      </c>
      <c r="AY278" s="208" t="s">
        <v>175</v>
      </c>
    </row>
    <row r="279" spans="2:65" s="207" customFormat="1">
      <c r="B279" s="206"/>
      <c r="D279" s="202" t="s">
        <v>185</v>
      </c>
      <c r="E279" s="208" t="s">
        <v>5</v>
      </c>
      <c r="F279" s="209" t="s">
        <v>276</v>
      </c>
      <c r="H279" s="208" t="s">
        <v>5</v>
      </c>
      <c r="I279" s="10"/>
      <c r="L279" s="206"/>
      <c r="M279" s="210"/>
      <c r="N279" s="211"/>
      <c r="O279" s="211"/>
      <c r="P279" s="211"/>
      <c r="Q279" s="211"/>
      <c r="R279" s="211"/>
      <c r="S279" s="211"/>
      <c r="T279" s="212"/>
      <c r="AT279" s="208" t="s">
        <v>185</v>
      </c>
      <c r="AU279" s="208" t="s">
        <v>81</v>
      </c>
      <c r="AV279" s="207" t="s">
        <v>77</v>
      </c>
      <c r="AW279" s="207" t="s">
        <v>36</v>
      </c>
      <c r="AX279" s="207" t="s">
        <v>73</v>
      </c>
      <c r="AY279" s="208" t="s">
        <v>175</v>
      </c>
    </row>
    <row r="280" spans="2:65" s="214" customFormat="1">
      <c r="B280" s="213"/>
      <c r="D280" s="202" t="s">
        <v>185</v>
      </c>
      <c r="E280" s="215" t="s">
        <v>5</v>
      </c>
      <c r="F280" s="216" t="s">
        <v>1134</v>
      </c>
      <c r="H280" s="217">
        <v>41.350999999999999</v>
      </c>
      <c r="I280" s="11"/>
      <c r="L280" s="213"/>
      <c r="M280" s="218"/>
      <c r="N280" s="219"/>
      <c r="O280" s="219"/>
      <c r="P280" s="219"/>
      <c r="Q280" s="219"/>
      <c r="R280" s="219"/>
      <c r="S280" s="219"/>
      <c r="T280" s="220"/>
      <c r="AT280" s="215" t="s">
        <v>185</v>
      </c>
      <c r="AU280" s="215" t="s">
        <v>81</v>
      </c>
      <c r="AV280" s="214" t="s">
        <v>81</v>
      </c>
      <c r="AW280" s="214" t="s">
        <v>36</v>
      </c>
      <c r="AX280" s="214" t="s">
        <v>73</v>
      </c>
      <c r="AY280" s="215" t="s">
        <v>175</v>
      </c>
    </row>
    <row r="281" spans="2:65" s="214" customFormat="1">
      <c r="B281" s="213"/>
      <c r="D281" s="202" t="s">
        <v>185</v>
      </c>
      <c r="E281" s="215" t="s">
        <v>5</v>
      </c>
      <c r="F281" s="216" t="s">
        <v>1135</v>
      </c>
      <c r="H281" s="217">
        <v>29.486999999999998</v>
      </c>
      <c r="I281" s="11"/>
      <c r="L281" s="213"/>
      <c r="M281" s="218"/>
      <c r="N281" s="219"/>
      <c r="O281" s="219"/>
      <c r="P281" s="219"/>
      <c r="Q281" s="219"/>
      <c r="R281" s="219"/>
      <c r="S281" s="219"/>
      <c r="T281" s="220"/>
      <c r="AT281" s="215" t="s">
        <v>185</v>
      </c>
      <c r="AU281" s="215" t="s">
        <v>81</v>
      </c>
      <c r="AV281" s="214" t="s">
        <v>81</v>
      </c>
      <c r="AW281" s="214" t="s">
        <v>36</v>
      </c>
      <c r="AX281" s="214" t="s">
        <v>73</v>
      </c>
      <c r="AY281" s="215" t="s">
        <v>175</v>
      </c>
    </row>
    <row r="282" spans="2:65" s="222" customFormat="1">
      <c r="B282" s="221"/>
      <c r="D282" s="202" t="s">
        <v>185</v>
      </c>
      <c r="E282" s="223" t="s">
        <v>5</v>
      </c>
      <c r="F282" s="224" t="s">
        <v>196</v>
      </c>
      <c r="H282" s="225">
        <v>70.837999999999994</v>
      </c>
      <c r="I282" s="12"/>
      <c r="L282" s="221"/>
      <c r="M282" s="226"/>
      <c r="N282" s="227"/>
      <c r="O282" s="227"/>
      <c r="P282" s="227"/>
      <c r="Q282" s="227"/>
      <c r="R282" s="227"/>
      <c r="S282" s="227"/>
      <c r="T282" s="228"/>
      <c r="AT282" s="223" t="s">
        <v>185</v>
      </c>
      <c r="AU282" s="223" t="s">
        <v>81</v>
      </c>
      <c r="AV282" s="222" t="s">
        <v>113</v>
      </c>
      <c r="AW282" s="222" t="s">
        <v>36</v>
      </c>
      <c r="AX282" s="222" t="s">
        <v>77</v>
      </c>
      <c r="AY282" s="223" t="s">
        <v>175</v>
      </c>
    </row>
    <row r="283" spans="2:65" s="179" customFormat="1" ht="29.85" customHeight="1">
      <c r="B283" s="178"/>
      <c r="D283" s="180" t="s">
        <v>72</v>
      </c>
      <c r="E283" s="189" t="s">
        <v>556</v>
      </c>
      <c r="F283" s="189" t="s">
        <v>557</v>
      </c>
      <c r="I283" s="8"/>
      <c r="J283" s="190">
        <f>BK283</f>
        <v>0</v>
      </c>
      <c r="L283" s="178"/>
      <c r="M283" s="183"/>
      <c r="N283" s="184"/>
      <c r="O283" s="184"/>
      <c r="P283" s="185">
        <f>P284</f>
        <v>0</v>
      </c>
      <c r="Q283" s="184"/>
      <c r="R283" s="185">
        <f>R284</f>
        <v>0</v>
      </c>
      <c r="S283" s="184"/>
      <c r="T283" s="186">
        <f>T284</f>
        <v>0</v>
      </c>
      <c r="AR283" s="180" t="s">
        <v>77</v>
      </c>
      <c r="AT283" s="187" t="s">
        <v>72</v>
      </c>
      <c r="AU283" s="187" t="s">
        <v>77</v>
      </c>
      <c r="AY283" s="180" t="s">
        <v>175</v>
      </c>
      <c r="BK283" s="188">
        <f>BK284</f>
        <v>0</v>
      </c>
    </row>
    <row r="284" spans="2:65" s="109" customFormat="1" ht="25.5" customHeight="1">
      <c r="B284" s="110"/>
      <c r="C284" s="191" t="s">
        <v>535</v>
      </c>
      <c r="D284" s="191" t="s">
        <v>177</v>
      </c>
      <c r="E284" s="192" t="s">
        <v>559</v>
      </c>
      <c r="F284" s="193" t="s">
        <v>560</v>
      </c>
      <c r="G284" s="194" t="s">
        <v>290</v>
      </c>
      <c r="H284" s="195">
        <v>39.091999999999999</v>
      </c>
      <c r="I284" s="9"/>
      <c r="J284" s="196">
        <f>ROUND(I284*H284,2)</f>
        <v>0</v>
      </c>
      <c r="K284" s="193" t="s">
        <v>181</v>
      </c>
      <c r="L284" s="110"/>
      <c r="M284" s="197" t="s">
        <v>5</v>
      </c>
      <c r="N284" s="238" t="s">
        <v>44</v>
      </c>
      <c r="O284" s="239"/>
      <c r="P284" s="240">
        <f>O284*H284</f>
        <v>0</v>
      </c>
      <c r="Q284" s="240">
        <v>0</v>
      </c>
      <c r="R284" s="240">
        <f>Q284*H284</f>
        <v>0</v>
      </c>
      <c r="S284" s="240">
        <v>0</v>
      </c>
      <c r="T284" s="241">
        <f>S284*H284</f>
        <v>0</v>
      </c>
      <c r="AR284" s="99" t="s">
        <v>113</v>
      </c>
      <c r="AT284" s="99" t="s">
        <v>177</v>
      </c>
      <c r="AU284" s="99" t="s">
        <v>81</v>
      </c>
      <c r="AY284" s="99" t="s">
        <v>175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99" t="s">
        <v>77</v>
      </c>
      <c r="BK284" s="201">
        <f>ROUND(I284*H284,2)</f>
        <v>0</v>
      </c>
      <c r="BL284" s="99" t="s">
        <v>113</v>
      </c>
      <c r="BM284" s="99" t="s">
        <v>1136</v>
      </c>
    </row>
    <row r="285" spans="2:65" s="109" customFormat="1" ht="6.95" customHeight="1">
      <c r="B285" s="135"/>
      <c r="C285" s="136"/>
      <c r="D285" s="136"/>
      <c r="E285" s="136"/>
      <c r="F285" s="136"/>
      <c r="G285" s="136"/>
      <c r="H285" s="136"/>
      <c r="I285" s="136"/>
      <c r="J285" s="136"/>
      <c r="K285" s="136"/>
      <c r="L285" s="110"/>
    </row>
  </sheetData>
  <sheetProtection algorithmName="SHA-512" hashValue="1H8a6gSQ3hwn3amPsaUJWpObh2huyMh+ioy/vmiJGCTCR5myr5UE84eHhk2Xssg+3vzkLMB0+Z8nmU38cW4HKg==" saltValue="cfo0yKYKgtQgvEil249i3Q==" spinCount="100000" sheet="1" objects="1" scenarios="1"/>
  <autoFilter ref="C91:K284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1"/>
  <sheetViews>
    <sheetView showGridLines="0" workbookViewId="0">
      <pane ySplit="1" topLeftCell="A247" activePane="bottomLeft" state="frozen"/>
      <selection pane="bottomLeft" activeCell="J264" sqref="J264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106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1001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1137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ROUND(J92,2)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ROUND(SUM(BE92:BE280), 2)</f>
        <v>0</v>
      </c>
      <c r="G32" s="111"/>
      <c r="H32" s="111"/>
      <c r="I32" s="127">
        <v>0.21</v>
      </c>
      <c r="J32" s="126">
        <f>ROUND(ROUND((SUM(BE92:BE280)),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ROUND(SUM(BF92:BF280), 2)</f>
        <v>0</v>
      </c>
      <c r="G33" s="111"/>
      <c r="H33" s="111"/>
      <c r="I33" s="127">
        <v>0.15</v>
      </c>
      <c r="J33" s="126">
        <f>ROUND(ROUND((SUM(BF92:BF280)),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ROUND(SUM(BG92:BG280),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ROUND(SUM(BH92:BH280),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ROUND(SUM(BI92:BI280),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1001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3.2 - SO 3.2.1 Stoka B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J92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J93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J94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J172</f>
        <v>0</v>
      </c>
      <c r="K63" s="157"/>
    </row>
    <row r="64" spans="2:47" s="158" customFormat="1" ht="19.899999999999999" customHeight="1">
      <c r="B64" s="152"/>
      <c r="C64" s="153"/>
      <c r="D64" s="154" t="s">
        <v>152</v>
      </c>
      <c r="E64" s="155"/>
      <c r="F64" s="155"/>
      <c r="G64" s="155"/>
      <c r="H64" s="155"/>
      <c r="I64" s="155"/>
      <c r="J64" s="156">
        <f>J178</f>
        <v>0</v>
      </c>
      <c r="K64" s="157"/>
    </row>
    <row r="65" spans="2:12" s="158" customFormat="1" ht="19.899999999999999" customHeight="1">
      <c r="B65" s="152"/>
      <c r="C65" s="153"/>
      <c r="D65" s="154" t="s">
        <v>153</v>
      </c>
      <c r="E65" s="155"/>
      <c r="F65" s="155"/>
      <c r="G65" s="155"/>
      <c r="H65" s="155"/>
      <c r="I65" s="155"/>
      <c r="J65" s="156">
        <f>J186</f>
        <v>0</v>
      </c>
      <c r="K65" s="157"/>
    </row>
    <row r="66" spans="2:12" s="158" customFormat="1" ht="19.899999999999999" customHeight="1">
      <c r="B66" s="152"/>
      <c r="C66" s="153"/>
      <c r="D66" s="154" t="s">
        <v>154</v>
      </c>
      <c r="E66" s="155"/>
      <c r="F66" s="155"/>
      <c r="G66" s="155"/>
      <c r="H66" s="155"/>
      <c r="I66" s="155"/>
      <c r="J66" s="156">
        <f>J207</f>
        <v>0</v>
      </c>
      <c r="K66" s="157"/>
    </row>
    <row r="67" spans="2:12" s="158" customFormat="1" ht="19.899999999999999" customHeight="1">
      <c r="B67" s="152"/>
      <c r="C67" s="153"/>
      <c r="D67" s="154" t="s">
        <v>155</v>
      </c>
      <c r="E67" s="155"/>
      <c r="F67" s="155"/>
      <c r="G67" s="155"/>
      <c r="H67" s="155"/>
      <c r="I67" s="155"/>
      <c r="J67" s="156">
        <f>J218</f>
        <v>0</v>
      </c>
      <c r="K67" s="157"/>
    </row>
    <row r="68" spans="2:12" s="158" customFormat="1" ht="19.899999999999999" customHeight="1">
      <c r="B68" s="152"/>
      <c r="C68" s="153"/>
      <c r="D68" s="154" t="s">
        <v>156</v>
      </c>
      <c r="E68" s="155"/>
      <c r="F68" s="155"/>
      <c r="G68" s="155"/>
      <c r="H68" s="155"/>
      <c r="I68" s="155"/>
      <c r="J68" s="156">
        <f>J268</f>
        <v>0</v>
      </c>
      <c r="K68" s="157"/>
    </row>
    <row r="69" spans="2:12" s="158" customFormat="1" ht="19.899999999999999" customHeight="1">
      <c r="B69" s="152"/>
      <c r="C69" s="153"/>
      <c r="D69" s="154" t="s">
        <v>157</v>
      </c>
      <c r="E69" s="155"/>
      <c r="F69" s="155"/>
      <c r="G69" s="155"/>
      <c r="H69" s="155"/>
      <c r="I69" s="155"/>
      <c r="J69" s="156">
        <f>J272</f>
        <v>0</v>
      </c>
      <c r="K69" s="157"/>
    </row>
    <row r="70" spans="2:12" s="158" customFormat="1" ht="19.899999999999999" customHeight="1">
      <c r="B70" s="152"/>
      <c r="C70" s="153"/>
      <c r="D70" s="154" t="s">
        <v>158</v>
      </c>
      <c r="E70" s="155"/>
      <c r="F70" s="155"/>
      <c r="G70" s="155"/>
      <c r="H70" s="155"/>
      <c r="I70" s="155"/>
      <c r="J70" s="156">
        <f>J279</f>
        <v>0</v>
      </c>
      <c r="K70" s="157"/>
    </row>
    <row r="71" spans="2:12" s="109" customFormat="1" ht="21.75" customHeight="1">
      <c r="B71" s="110"/>
      <c r="C71" s="111"/>
      <c r="D71" s="111"/>
      <c r="E71" s="111"/>
      <c r="F71" s="111"/>
      <c r="G71" s="111"/>
      <c r="H71" s="111"/>
      <c r="I71" s="111"/>
      <c r="J71" s="111"/>
      <c r="K71" s="113"/>
    </row>
    <row r="72" spans="2:12" s="109" customFormat="1" ht="6.95" customHeight="1">
      <c r="B72" s="135"/>
      <c r="C72" s="136"/>
      <c r="D72" s="136"/>
      <c r="E72" s="136"/>
      <c r="F72" s="136"/>
      <c r="G72" s="136"/>
      <c r="H72" s="136"/>
      <c r="I72" s="136"/>
      <c r="J72" s="136"/>
      <c r="K72" s="137"/>
    </row>
    <row r="76" spans="2:12" s="109" customFormat="1" ht="6.95" customHeight="1"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10"/>
    </row>
    <row r="77" spans="2:12" s="109" customFormat="1" ht="36.950000000000003" customHeight="1">
      <c r="B77" s="110"/>
      <c r="C77" s="159" t="s">
        <v>159</v>
      </c>
      <c r="L77" s="110"/>
    </row>
    <row r="78" spans="2:12" s="109" customFormat="1" ht="6.95" customHeight="1">
      <c r="B78" s="110"/>
      <c r="L78" s="110"/>
    </row>
    <row r="79" spans="2:12" s="109" customFormat="1" ht="14.45" customHeight="1">
      <c r="B79" s="110"/>
      <c r="C79" s="160" t="s">
        <v>19</v>
      </c>
      <c r="L79" s="110"/>
    </row>
    <row r="80" spans="2:12" s="109" customFormat="1" ht="16.5" customHeight="1">
      <c r="B80" s="110"/>
      <c r="E80" s="368" t="str">
        <f>E7</f>
        <v>Kosmonosy, obnova vodovodu a kanalizace - 2020 - etapa 1, část B</v>
      </c>
      <c r="F80" s="369"/>
      <c r="G80" s="369"/>
      <c r="H80" s="369"/>
      <c r="L80" s="110"/>
    </row>
    <row r="81" spans="2:65" ht="15">
      <c r="B81" s="103"/>
      <c r="C81" s="160" t="s">
        <v>140</v>
      </c>
      <c r="L81" s="103"/>
    </row>
    <row r="82" spans="2:65" s="109" customFormat="1" ht="16.5" customHeight="1">
      <c r="B82" s="110"/>
      <c r="E82" s="368" t="s">
        <v>1001</v>
      </c>
      <c r="F82" s="362"/>
      <c r="G82" s="362"/>
      <c r="H82" s="362"/>
      <c r="L82" s="110"/>
    </row>
    <row r="83" spans="2:65" s="109" customFormat="1" ht="14.45" customHeight="1">
      <c r="B83" s="110"/>
      <c r="C83" s="160" t="s">
        <v>142</v>
      </c>
      <c r="L83" s="110"/>
    </row>
    <row r="84" spans="2:65" s="109" customFormat="1" ht="17.25" customHeight="1">
      <c r="B84" s="110"/>
      <c r="E84" s="348" t="str">
        <f>E11</f>
        <v>3.2 - SO 3.2.1 Stoka B</v>
      </c>
      <c r="F84" s="362"/>
      <c r="G84" s="362"/>
      <c r="H84" s="362"/>
      <c r="L84" s="110"/>
    </row>
    <row r="85" spans="2:65" s="109" customFormat="1" ht="6.95" customHeight="1">
      <c r="B85" s="110"/>
      <c r="L85" s="110"/>
    </row>
    <row r="86" spans="2:65" s="109" customFormat="1" ht="18" customHeight="1">
      <c r="B86" s="110"/>
      <c r="C86" s="160" t="s">
        <v>24</v>
      </c>
      <c r="F86" s="162" t="str">
        <f>F14</f>
        <v>Kosmonosy</v>
      </c>
      <c r="I86" s="160" t="s">
        <v>26</v>
      </c>
      <c r="J86" s="163" t="str">
        <f>IF(J14="","",J14)</f>
        <v>18. 12. 2018</v>
      </c>
      <c r="L86" s="110"/>
    </row>
    <row r="87" spans="2:65" s="109" customFormat="1" ht="6.95" customHeight="1">
      <c r="B87" s="110"/>
      <c r="L87" s="110"/>
    </row>
    <row r="88" spans="2:65" s="109" customFormat="1" ht="15">
      <c r="B88" s="110"/>
      <c r="C88" s="160" t="s">
        <v>28</v>
      </c>
      <c r="F88" s="162" t="str">
        <f>E17</f>
        <v>Vodovody a kanalizace Mladá Boleslav, a.s.</v>
      </c>
      <c r="I88" s="160" t="s">
        <v>34</v>
      </c>
      <c r="J88" s="162" t="str">
        <f>E23</f>
        <v>Šindlar s.r.o., Na Brně 372/2a, Hradec Králové 6</v>
      </c>
      <c r="L88" s="110"/>
    </row>
    <row r="89" spans="2:65" s="109" customFormat="1" ht="14.45" customHeight="1">
      <c r="B89" s="110"/>
      <c r="C89" s="160" t="s">
        <v>32</v>
      </c>
      <c r="F89" s="162" t="str">
        <f>IF(E20="","",E20)</f>
        <v/>
      </c>
      <c r="L89" s="110"/>
    </row>
    <row r="90" spans="2:65" s="109" customFormat="1" ht="10.35" customHeight="1">
      <c r="B90" s="110"/>
      <c r="L90" s="110"/>
    </row>
    <row r="91" spans="2:65" s="171" customFormat="1" ht="29.25" customHeight="1">
      <c r="B91" s="164"/>
      <c r="C91" s="165" t="s">
        <v>160</v>
      </c>
      <c r="D91" s="166" t="s">
        <v>58</v>
      </c>
      <c r="E91" s="166" t="s">
        <v>54</v>
      </c>
      <c r="F91" s="166" t="s">
        <v>161</v>
      </c>
      <c r="G91" s="166" t="s">
        <v>162</v>
      </c>
      <c r="H91" s="166" t="s">
        <v>163</v>
      </c>
      <c r="I91" s="166" t="s">
        <v>164</v>
      </c>
      <c r="J91" s="166" t="s">
        <v>146</v>
      </c>
      <c r="K91" s="167" t="s">
        <v>165</v>
      </c>
      <c r="L91" s="164"/>
      <c r="M91" s="168" t="s">
        <v>166</v>
      </c>
      <c r="N91" s="169" t="s">
        <v>43</v>
      </c>
      <c r="O91" s="169" t="s">
        <v>167</v>
      </c>
      <c r="P91" s="169" t="s">
        <v>168</v>
      </c>
      <c r="Q91" s="169" t="s">
        <v>169</v>
      </c>
      <c r="R91" s="169" t="s">
        <v>170</v>
      </c>
      <c r="S91" s="169" t="s">
        <v>171</v>
      </c>
      <c r="T91" s="170" t="s">
        <v>172</v>
      </c>
    </row>
    <row r="92" spans="2:65" s="109" customFormat="1" ht="29.25" customHeight="1">
      <c r="B92" s="110"/>
      <c r="C92" s="172" t="s">
        <v>147</v>
      </c>
      <c r="J92" s="173">
        <f>BK92</f>
        <v>0</v>
      </c>
      <c r="L92" s="110"/>
      <c r="M92" s="174"/>
      <c r="N92" s="120"/>
      <c r="O92" s="120"/>
      <c r="P92" s="175">
        <f>P93</f>
        <v>0</v>
      </c>
      <c r="Q92" s="120"/>
      <c r="R92" s="175">
        <f>R93</f>
        <v>8.2970821000000008</v>
      </c>
      <c r="S92" s="120"/>
      <c r="T92" s="176">
        <f>T93</f>
        <v>40.10331200000001</v>
      </c>
      <c r="AT92" s="99" t="s">
        <v>72</v>
      </c>
      <c r="AU92" s="99" t="s">
        <v>148</v>
      </c>
      <c r="BK92" s="177">
        <f>BK93</f>
        <v>0</v>
      </c>
    </row>
    <row r="93" spans="2:65" s="179" customFormat="1" ht="37.35" customHeight="1">
      <c r="B93" s="178"/>
      <c r="D93" s="180" t="s">
        <v>72</v>
      </c>
      <c r="E93" s="181" t="s">
        <v>173</v>
      </c>
      <c r="F93" s="181" t="s">
        <v>174</v>
      </c>
      <c r="J93" s="182">
        <f>BK93</f>
        <v>0</v>
      </c>
      <c r="L93" s="178"/>
      <c r="M93" s="183"/>
      <c r="N93" s="184"/>
      <c r="O93" s="184"/>
      <c r="P93" s="185">
        <f>P94+P172+P178+P186+P207+P218+P268+P272+P279</f>
        <v>0</v>
      </c>
      <c r="Q93" s="184"/>
      <c r="R93" s="185">
        <f>R94+R172+R178+R186+R207+R218+R268+R272+R279</f>
        <v>8.2970821000000008</v>
      </c>
      <c r="S93" s="184"/>
      <c r="T93" s="186">
        <f>T94+T172+T178+T186+T207+T218+T268+T272+T279</f>
        <v>40.10331200000001</v>
      </c>
      <c r="AR93" s="180" t="s">
        <v>77</v>
      </c>
      <c r="AT93" s="187" t="s">
        <v>72</v>
      </c>
      <c r="AU93" s="187" t="s">
        <v>73</v>
      </c>
      <c r="AY93" s="180" t="s">
        <v>175</v>
      </c>
      <c r="BK93" s="188">
        <f>BK94+BK172+BK178+BK186+BK207+BK218+BK268+BK272+BK279</f>
        <v>0</v>
      </c>
    </row>
    <row r="94" spans="2:65" s="179" customFormat="1" ht="19.899999999999999" customHeight="1">
      <c r="B94" s="178"/>
      <c r="D94" s="180" t="s">
        <v>72</v>
      </c>
      <c r="E94" s="189" t="s">
        <v>77</v>
      </c>
      <c r="F94" s="189" t="s">
        <v>176</v>
      </c>
      <c r="J94" s="190">
        <f>BK94</f>
        <v>0</v>
      </c>
      <c r="L94" s="178"/>
      <c r="M94" s="183"/>
      <c r="N94" s="184"/>
      <c r="O94" s="184"/>
      <c r="P94" s="185">
        <f>SUM(P95:P171)</f>
        <v>0</v>
      </c>
      <c r="Q94" s="184"/>
      <c r="R94" s="185">
        <f>SUM(R95:R171)</f>
        <v>0.20915510000000001</v>
      </c>
      <c r="S94" s="184"/>
      <c r="T94" s="186">
        <f>SUM(T95:T171)</f>
        <v>33.629912000000004</v>
      </c>
      <c r="AR94" s="180" t="s">
        <v>77</v>
      </c>
      <c r="AT94" s="187" t="s">
        <v>72</v>
      </c>
      <c r="AU94" s="187" t="s">
        <v>77</v>
      </c>
      <c r="AY94" s="180" t="s">
        <v>175</v>
      </c>
      <c r="BK94" s="188">
        <f>SUM(BK95:BK171)</f>
        <v>0</v>
      </c>
    </row>
    <row r="95" spans="2:65" s="109" customFormat="1" ht="51" customHeight="1">
      <c r="B95" s="110"/>
      <c r="C95" s="191" t="s">
        <v>77</v>
      </c>
      <c r="D95" s="191" t="s">
        <v>177</v>
      </c>
      <c r="E95" s="192" t="s">
        <v>178</v>
      </c>
      <c r="F95" s="193" t="s">
        <v>179</v>
      </c>
      <c r="G95" s="194" t="s">
        <v>180</v>
      </c>
      <c r="H95" s="195">
        <v>40.813000000000002</v>
      </c>
      <c r="I95" s="9"/>
      <c r="J95" s="196">
        <f>ROUND(I95*H95,2)</f>
        <v>0</v>
      </c>
      <c r="K95" s="193" t="s">
        <v>181</v>
      </c>
      <c r="L95" s="110"/>
      <c r="M95" s="197" t="s">
        <v>5</v>
      </c>
      <c r="N95" s="198" t="s">
        <v>44</v>
      </c>
      <c r="O95" s="111"/>
      <c r="P95" s="199">
        <f>O95*H95</f>
        <v>0</v>
      </c>
      <c r="Q95" s="199">
        <v>0</v>
      </c>
      <c r="R95" s="199">
        <f>Q95*H95</f>
        <v>0</v>
      </c>
      <c r="S95" s="199">
        <v>0.44</v>
      </c>
      <c r="T95" s="200">
        <f>S95*H95</f>
        <v>17.957720000000002</v>
      </c>
      <c r="AR95" s="99" t="s">
        <v>113</v>
      </c>
      <c r="AT95" s="99" t="s">
        <v>177</v>
      </c>
      <c r="AU95" s="99" t="s">
        <v>81</v>
      </c>
      <c r="AY95" s="99" t="s">
        <v>175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99" t="s">
        <v>77</v>
      </c>
      <c r="BK95" s="201">
        <f>ROUND(I95*H95,2)</f>
        <v>0</v>
      </c>
      <c r="BL95" s="99" t="s">
        <v>113</v>
      </c>
      <c r="BM95" s="99" t="s">
        <v>1138</v>
      </c>
    </row>
    <row r="96" spans="2:65" s="109" customFormat="1" ht="27">
      <c r="B96" s="110"/>
      <c r="D96" s="202" t="s">
        <v>183</v>
      </c>
      <c r="F96" s="203" t="s">
        <v>184</v>
      </c>
      <c r="I96" s="7"/>
      <c r="L96" s="110"/>
      <c r="M96" s="204"/>
      <c r="N96" s="111"/>
      <c r="O96" s="111"/>
      <c r="P96" s="111"/>
      <c r="Q96" s="111"/>
      <c r="R96" s="111"/>
      <c r="S96" s="111"/>
      <c r="T96" s="205"/>
      <c r="AT96" s="99" t="s">
        <v>183</v>
      </c>
      <c r="AU96" s="99" t="s">
        <v>81</v>
      </c>
    </row>
    <row r="97" spans="2:65" s="207" customFormat="1">
      <c r="B97" s="206"/>
      <c r="D97" s="202" t="s">
        <v>185</v>
      </c>
      <c r="E97" s="208" t="s">
        <v>5</v>
      </c>
      <c r="F97" s="209" t="s">
        <v>604</v>
      </c>
      <c r="H97" s="208" t="s">
        <v>5</v>
      </c>
      <c r="I97" s="10"/>
      <c r="L97" s="206"/>
      <c r="M97" s="210"/>
      <c r="N97" s="211"/>
      <c r="O97" s="211"/>
      <c r="P97" s="211"/>
      <c r="Q97" s="211"/>
      <c r="R97" s="211"/>
      <c r="S97" s="211"/>
      <c r="T97" s="212"/>
      <c r="AT97" s="208" t="s">
        <v>185</v>
      </c>
      <c r="AU97" s="208" t="s">
        <v>81</v>
      </c>
      <c r="AV97" s="207" t="s">
        <v>77</v>
      </c>
      <c r="AW97" s="207" t="s">
        <v>36</v>
      </c>
      <c r="AX97" s="207" t="s">
        <v>73</v>
      </c>
      <c r="AY97" s="208" t="s">
        <v>175</v>
      </c>
    </row>
    <row r="98" spans="2:65" s="207" customFormat="1">
      <c r="B98" s="206"/>
      <c r="D98" s="202" t="s">
        <v>185</v>
      </c>
      <c r="E98" s="208" t="s">
        <v>5</v>
      </c>
      <c r="F98" s="209" t="s">
        <v>187</v>
      </c>
      <c r="H98" s="208" t="s">
        <v>5</v>
      </c>
      <c r="I98" s="10"/>
      <c r="L98" s="206"/>
      <c r="M98" s="210"/>
      <c r="N98" s="211"/>
      <c r="O98" s="211"/>
      <c r="P98" s="211"/>
      <c r="Q98" s="211"/>
      <c r="R98" s="211"/>
      <c r="S98" s="211"/>
      <c r="T98" s="212"/>
      <c r="AT98" s="208" t="s">
        <v>185</v>
      </c>
      <c r="AU98" s="208" t="s">
        <v>81</v>
      </c>
      <c r="AV98" s="207" t="s">
        <v>77</v>
      </c>
      <c r="AW98" s="207" t="s">
        <v>36</v>
      </c>
      <c r="AX98" s="207" t="s">
        <v>73</v>
      </c>
      <c r="AY98" s="208" t="s">
        <v>175</v>
      </c>
    </row>
    <row r="99" spans="2:65" s="214" customFormat="1">
      <c r="B99" s="213"/>
      <c r="D99" s="202" t="s">
        <v>185</v>
      </c>
      <c r="E99" s="215" t="s">
        <v>5</v>
      </c>
      <c r="F99" s="216" t="s">
        <v>1139</v>
      </c>
      <c r="H99" s="217">
        <v>40.813000000000002</v>
      </c>
      <c r="I99" s="11"/>
      <c r="L99" s="213"/>
      <c r="M99" s="218"/>
      <c r="N99" s="219"/>
      <c r="O99" s="219"/>
      <c r="P99" s="219"/>
      <c r="Q99" s="219"/>
      <c r="R99" s="219"/>
      <c r="S99" s="219"/>
      <c r="T99" s="220"/>
      <c r="AT99" s="215" t="s">
        <v>185</v>
      </c>
      <c r="AU99" s="215" t="s">
        <v>81</v>
      </c>
      <c r="AV99" s="214" t="s">
        <v>81</v>
      </c>
      <c r="AW99" s="214" t="s">
        <v>36</v>
      </c>
      <c r="AX99" s="214" t="s">
        <v>77</v>
      </c>
      <c r="AY99" s="215" t="s">
        <v>175</v>
      </c>
    </row>
    <row r="100" spans="2:65" s="109" customFormat="1" ht="38.25" customHeight="1">
      <c r="B100" s="110"/>
      <c r="C100" s="191" t="s">
        <v>81</v>
      </c>
      <c r="D100" s="191" t="s">
        <v>177</v>
      </c>
      <c r="E100" s="192" t="s">
        <v>189</v>
      </c>
      <c r="F100" s="193" t="s">
        <v>190</v>
      </c>
      <c r="G100" s="194" t="s">
        <v>180</v>
      </c>
      <c r="H100" s="195">
        <v>40.813000000000002</v>
      </c>
      <c r="I100" s="9"/>
      <c r="J100" s="196">
        <f>ROUND(I100*H100,2)</f>
        <v>0</v>
      </c>
      <c r="K100" s="193" t="s">
        <v>5</v>
      </c>
      <c r="L100" s="110"/>
      <c r="M100" s="197" t="s">
        <v>5</v>
      </c>
      <c r="N100" s="198" t="s">
        <v>44</v>
      </c>
      <c r="O100" s="111"/>
      <c r="P100" s="199">
        <f>O100*H100</f>
        <v>0</v>
      </c>
      <c r="Q100" s="199">
        <v>2.9999999999999997E-4</v>
      </c>
      <c r="R100" s="199">
        <f>Q100*H100</f>
        <v>1.22439E-2</v>
      </c>
      <c r="S100" s="199">
        <v>0.38400000000000001</v>
      </c>
      <c r="T100" s="200">
        <f>S100*H100</f>
        <v>15.672192000000001</v>
      </c>
      <c r="AR100" s="99" t="s">
        <v>113</v>
      </c>
      <c r="AT100" s="99" t="s">
        <v>177</v>
      </c>
      <c r="AU100" s="99" t="s">
        <v>81</v>
      </c>
      <c r="AY100" s="99" t="s">
        <v>175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99" t="s">
        <v>77</v>
      </c>
      <c r="BK100" s="201">
        <f>ROUND(I100*H100,2)</f>
        <v>0</v>
      </c>
      <c r="BL100" s="99" t="s">
        <v>113</v>
      </c>
      <c r="BM100" s="99" t="s">
        <v>1140</v>
      </c>
    </row>
    <row r="101" spans="2:65" s="109" customFormat="1" ht="27">
      <c r="B101" s="110"/>
      <c r="D101" s="202" t="s">
        <v>183</v>
      </c>
      <c r="F101" s="203" t="s">
        <v>192</v>
      </c>
      <c r="I101" s="7"/>
      <c r="L101" s="110"/>
      <c r="M101" s="204"/>
      <c r="N101" s="111"/>
      <c r="O101" s="111"/>
      <c r="P101" s="111"/>
      <c r="Q101" s="111"/>
      <c r="R101" s="111"/>
      <c r="S101" s="111"/>
      <c r="T101" s="205"/>
      <c r="AT101" s="99" t="s">
        <v>183</v>
      </c>
      <c r="AU101" s="99" t="s">
        <v>81</v>
      </c>
    </row>
    <row r="102" spans="2:65" s="207" customFormat="1">
      <c r="B102" s="206"/>
      <c r="D102" s="202" t="s">
        <v>185</v>
      </c>
      <c r="E102" s="208" t="s">
        <v>5</v>
      </c>
      <c r="F102" s="209" t="s">
        <v>604</v>
      </c>
      <c r="H102" s="208" t="s">
        <v>5</v>
      </c>
      <c r="I102" s="10"/>
      <c r="L102" s="206"/>
      <c r="M102" s="210"/>
      <c r="N102" s="211"/>
      <c r="O102" s="211"/>
      <c r="P102" s="211"/>
      <c r="Q102" s="211"/>
      <c r="R102" s="211"/>
      <c r="S102" s="211"/>
      <c r="T102" s="212"/>
      <c r="AT102" s="208" t="s">
        <v>185</v>
      </c>
      <c r="AU102" s="208" t="s">
        <v>81</v>
      </c>
      <c r="AV102" s="207" t="s">
        <v>77</v>
      </c>
      <c r="AW102" s="207" t="s">
        <v>36</v>
      </c>
      <c r="AX102" s="207" t="s">
        <v>73</v>
      </c>
      <c r="AY102" s="208" t="s">
        <v>175</v>
      </c>
    </row>
    <row r="103" spans="2:65" s="207" customFormat="1">
      <c r="B103" s="206"/>
      <c r="D103" s="202" t="s">
        <v>185</v>
      </c>
      <c r="E103" s="208" t="s">
        <v>5</v>
      </c>
      <c r="F103" s="209" t="s">
        <v>187</v>
      </c>
      <c r="H103" s="208" t="s">
        <v>5</v>
      </c>
      <c r="I103" s="10"/>
      <c r="L103" s="206"/>
      <c r="M103" s="210"/>
      <c r="N103" s="211"/>
      <c r="O103" s="211"/>
      <c r="P103" s="211"/>
      <c r="Q103" s="211"/>
      <c r="R103" s="211"/>
      <c r="S103" s="211"/>
      <c r="T103" s="212"/>
      <c r="AT103" s="208" t="s">
        <v>185</v>
      </c>
      <c r="AU103" s="208" t="s">
        <v>81</v>
      </c>
      <c r="AV103" s="207" t="s">
        <v>77</v>
      </c>
      <c r="AW103" s="207" t="s">
        <v>36</v>
      </c>
      <c r="AX103" s="207" t="s">
        <v>73</v>
      </c>
      <c r="AY103" s="208" t="s">
        <v>175</v>
      </c>
    </row>
    <row r="104" spans="2:65" s="214" customFormat="1">
      <c r="B104" s="213"/>
      <c r="D104" s="202" t="s">
        <v>185</v>
      </c>
      <c r="E104" s="215" t="s">
        <v>5</v>
      </c>
      <c r="F104" s="216" t="s">
        <v>1141</v>
      </c>
      <c r="H104" s="217">
        <v>40.813000000000002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77</v>
      </c>
      <c r="AY104" s="215" t="s">
        <v>175</v>
      </c>
    </row>
    <row r="105" spans="2:65" s="109" customFormat="1" ht="25.5" customHeight="1">
      <c r="B105" s="110"/>
      <c r="C105" s="191" t="s">
        <v>98</v>
      </c>
      <c r="D105" s="191" t="s">
        <v>177</v>
      </c>
      <c r="E105" s="192" t="s">
        <v>203</v>
      </c>
      <c r="F105" s="193" t="s">
        <v>204</v>
      </c>
      <c r="G105" s="194" t="s">
        <v>205</v>
      </c>
      <c r="H105" s="195">
        <v>30</v>
      </c>
      <c r="I105" s="9"/>
      <c r="J105" s="196">
        <f>ROUND(I105*H105,2)</f>
        <v>0</v>
      </c>
      <c r="K105" s="193" t="s">
        <v>181</v>
      </c>
      <c r="L105" s="110"/>
      <c r="M105" s="197" t="s">
        <v>5</v>
      </c>
      <c r="N105" s="198" t="s">
        <v>44</v>
      </c>
      <c r="O105" s="111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99" t="s">
        <v>113</v>
      </c>
      <c r="AT105" s="99" t="s">
        <v>177</v>
      </c>
      <c r="AU105" s="99" t="s">
        <v>81</v>
      </c>
      <c r="AY105" s="99" t="s">
        <v>175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99" t="s">
        <v>77</v>
      </c>
      <c r="BK105" s="201">
        <f>ROUND(I105*H105,2)</f>
        <v>0</v>
      </c>
      <c r="BL105" s="99" t="s">
        <v>113</v>
      </c>
      <c r="BM105" s="99" t="s">
        <v>1142</v>
      </c>
    </row>
    <row r="106" spans="2:65" s="109" customFormat="1" ht="27">
      <c r="B106" s="110"/>
      <c r="D106" s="202" t="s">
        <v>183</v>
      </c>
      <c r="F106" s="203" t="s">
        <v>207</v>
      </c>
      <c r="I106" s="7"/>
      <c r="L106" s="110"/>
      <c r="M106" s="204"/>
      <c r="N106" s="111"/>
      <c r="O106" s="111"/>
      <c r="P106" s="111"/>
      <c r="Q106" s="111"/>
      <c r="R106" s="111"/>
      <c r="S106" s="111"/>
      <c r="T106" s="205"/>
      <c r="AT106" s="99" t="s">
        <v>183</v>
      </c>
      <c r="AU106" s="99" t="s">
        <v>81</v>
      </c>
    </row>
    <row r="107" spans="2:65" s="214" customFormat="1">
      <c r="B107" s="213"/>
      <c r="D107" s="202" t="s">
        <v>185</v>
      </c>
      <c r="E107" s="215" t="s">
        <v>5</v>
      </c>
      <c r="F107" s="216" t="s">
        <v>571</v>
      </c>
      <c r="H107" s="217">
        <v>30</v>
      </c>
      <c r="I107" s="11"/>
      <c r="L107" s="213"/>
      <c r="M107" s="218"/>
      <c r="N107" s="219"/>
      <c r="O107" s="219"/>
      <c r="P107" s="219"/>
      <c r="Q107" s="219"/>
      <c r="R107" s="219"/>
      <c r="S107" s="219"/>
      <c r="T107" s="220"/>
      <c r="AT107" s="215" t="s">
        <v>185</v>
      </c>
      <c r="AU107" s="215" t="s">
        <v>81</v>
      </c>
      <c r="AV107" s="214" t="s">
        <v>81</v>
      </c>
      <c r="AW107" s="214" t="s">
        <v>36</v>
      </c>
      <c r="AX107" s="214" t="s">
        <v>77</v>
      </c>
      <c r="AY107" s="215" t="s">
        <v>175</v>
      </c>
    </row>
    <row r="108" spans="2:65" s="109" customFormat="1" ht="63.75" customHeight="1">
      <c r="B108" s="110"/>
      <c r="C108" s="191" t="s">
        <v>125</v>
      </c>
      <c r="D108" s="191" t="s">
        <v>177</v>
      </c>
      <c r="E108" s="192" t="s">
        <v>209</v>
      </c>
      <c r="F108" s="193" t="s">
        <v>210</v>
      </c>
      <c r="G108" s="194" t="s">
        <v>199</v>
      </c>
      <c r="H108" s="195">
        <v>1.25</v>
      </c>
      <c r="I108" s="9"/>
      <c r="J108" s="196">
        <f>ROUND(I108*H108,2)</f>
        <v>0</v>
      </c>
      <c r="K108" s="193" t="s">
        <v>181</v>
      </c>
      <c r="L108" s="110"/>
      <c r="M108" s="197" t="s">
        <v>5</v>
      </c>
      <c r="N108" s="198" t="s">
        <v>44</v>
      </c>
      <c r="O108" s="111"/>
      <c r="P108" s="199">
        <f>O108*H108</f>
        <v>0</v>
      </c>
      <c r="Q108" s="199">
        <v>8.6800000000000002E-3</v>
      </c>
      <c r="R108" s="199">
        <f>Q108*H108</f>
        <v>1.085E-2</v>
      </c>
      <c r="S108" s="199">
        <v>0</v>
      </c>
      <c r="T108" s="200">
        <f>S108*H108</f>
        <v>0</v>
      </c>
      <c r="AR108" s="99" t="s">
        <v>113</v>
      </c>
      <c r="AT108" s="99" t="s">
        <v>177</v>
      </c>
      <c r="AU108" s="99" t="s">
        <v>81</v>
      </c>
      <c r="AY108" s="99" t="s">
        <v>175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99" t="s">
        <v>77</v>
      </c>
      <c r="BK108" s="201">
        <f>ROUND(I108*H108,2)</f>
        <v>0</v>
      </c>
      <c r="BL108" s="99" t="s">
        <v>113</v>
      </c>
      <c r="BM108" s="99" t="s">
        <v>1143</v>
      </c>
    </row>
    <row r="109" spans="2:65" s="207" customFormat="1">
      <c r="B109" s="206"/>
      <c r="D109" s="202" t="s">
        <v>185</v>
      </c>
      <c r="E109" s="208" t="s">
        <v>5</v>
      </c>
      <c r="F109" s="209" t="s">
        <v>1144</v>
      </c>
      <c r="H109" s="208" t="s">
        <v>5</v>
      </c>
      <c r="I109" s="10"/>
      <c r="L109" s="206"/>
      <c r="M109" s="210"/>
      <c r="N109" s="211"/>
      <c r="O109" s="211"/>
      <c r="P109" s="211"/>
      <c r="Q109" s="211"/>
      <c r="R109" s="211"/>
      <c r="S109" s="211"/>
      <c r="T109" s="212"/>
      <c r="AT109" s="208" t="s">
        <v>185</v>
      </c>
      <c r="AU109" s="208" t="s">
        <v>81</v>
      </c>
      <c r="AV109" s="207" t="s">
        <v>77</v>
      </c>
      <c r="AW109" s="207" t="s">
        <v>36</v>
      </c>
      <c r="AX109" s="207" t="s">
        <v>73</v>
      </c>
      <c r="AY109" s="208" t="s">
        <v>175</v>
      </c>
    </row>
    <row r="110" spans="2:65" s="214" customFormat="1">
      <c r="B110" s="213"/>
      <c r="D110" s="202" t="s">
        <v>185</v>
      </c>
      <c r="E110" s="215" t="s">
        <v>5</v>
      </c>
      <c r="F110" s="216" t="s">
        <v>1145</v>
      </c>
      <c r="H110" s="217">
        <v>1.25</v>
      </c>
      <c r="I110" s="11"/>
      <c r="L110" s="213"/>
      <c r="M110" s="218"/>
      <c r="N110" s="219"/>
      <c r="O110" s="219"/>
      <c r="P110" s="219"/>
      <c r="Q110" s="219"/>
      <c r="R110" s="219"/>
      <c r="S110" s="219"/>
      <c r="T110" s="220"/>
      <c r="AT110" s="215" t="s">
        <v>185</v>
      </c>
      <c r="AU110" s="215" t="s">
        <v>81</v>
      </c>
      <c r="AV110" s="214" t="s">
        <v>81</v>
      </c>
      <c r="AW110" s="214" t="s">
        <v>36</v>
      </c>
      <c r="AX110" s="214" t="s">
        <v>77</v>
      </c>
      <c r="AY110" s="215" t="s">
        <v>175</v>
      </c>
    </row>
    <row r="111" spans="2:65" s="109" customFormat="1" ht="63.75" customHeight="1">
      <c r="B111" s="110"/>
      <c r="C111" s="191" t="s">
        <v>214</v>
      </c>
      <c r="D111" s="191" t="s">
        <v>177</v>
      </c>
      <c r="E111" s="192" t="s">
        <v>215</v>
      </c>
      <c r="F111" s="193" t="s">
        <v>216</v>
      </c>
      <c r="G111" s="194" t="s">
        <v>199</v>
      </c>
      <c r="H111" s="195">
        <v>1.25</v>
      </c>
      <c r="I111" s="9"/>
      <c r="J111" s="196">
        <f>ROUND(I111*H111,2)</f>
        <v>0</v>
      </c>
      <c r="K111" s="193" t="s">
        <v>181</v>
      </c>
      <c r="L111" s="110"/>
      <c r="M111" s="197" t="s">
        <v>5</v>
      </c>
      <c r="N111" s="198" t="s">
        <v>44</v>
      </c>
      <c r="O111" s="111"/>
      <c r="P111" s="199">
        <f>O111*H111</f>
        <v>0</v>
      </c>
      <c r="Q111" s="199">
        <v>3.6900000000000002E-2</v>
      </c>
      <c r="R111" s="199">
        <f>Q111*H111</f>
        <v>4.6124999999999999E-2</v>
      </c>
      <c r="S111" s="199">
        <v>0</v>
      </c>
      <c r="T111" s="200">
        <f>S111*H111</f>
        <v>0</v>
      </c>
      <c r="AR111" s="99" t="s">
        <v>113</v>
      </c>
      <c r="AT111" s="99" t="s">
        <v>177</v>
      </c>
      <c r="AU111" s="99" t="s">
        <v>81</v>
      </c>
      <c r="AY111" s="99" t="s">
        <v>175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99" t="s">
        <v>77</v>
      </c>
      <c r="BK111" s="201">
        <f>ROUND(I111*H111,2)</f>
        <v>0</v>
      </c>
      <c r="BL111" s="99" t="s">
        <v>113</v>
      </c>
      <c r="BM111" s="99" t="s">
        <v>1146</v>
      </c>
    </row>
    <row r="112" spans="2:65" s="207" customFormat="1">
      <c r="B112" s="206"/>
      <c r="D112" s="202" t="s">
        <v>185</v>
      </c>
      <c r="E112" s="208" t="s">
        <v>5</v>
      </c>
      <c r="F112" s="209" t="s">
        <v>1144</v>
      </c>
      <c r="H112" s="208" t="s">
        <v>5</v>
      </c>
      <c r="I112" s="10"/>
      <c r="L112" s="206"/>
      <c r="M112" s="210"/>
      <c r="N112" s="211"/>
      <c r="O112" s="211"/>
      <c r="P112" s="211"/>
      <c r="Q112" s="211"/>
      <c r="R112" s="211"/>
      <c r="S112" s="211"/>
      <c r="T112" s="212"/>
      <c r="AT112" s="208" t="s">
        <v>185</v>
      </c>
      <c r="AU112" s="208" t="s">
        <v>81</v>
      </c>
      <c r="AV112" s="207" t="s">
        <v>77</v>
      </c>
      <c r="AW112" s="207" t="s">
        <v>36</v>
      </c>
      <c r="AX112" s="207" t="s">
        <v>73</v>
      </c>
      <c r="AY112" s="208" t="s">
        <v>175</v>
      </c>
    </row>
    <row r="113" spans="2:65" s="214" customFormat="1">
      <c r="B113" s="213"/>
      <c r="D113" s="202" t="s">
        <v>185</v>
      </c>
      <c r="E113" s="215" t="s">
        <v>5</v>
      </c>
      <c r="F113" s="216" t="s">
        <v>1145</v>
      </c>
      <c r="H113" s="217">
        <v>1.25</v>
      </c>
      <c r="I113" s="11"/>
      <c r="L113" s="213"/>
      <c r="M113" s="218"/>
      <c r="N113" s="219"/>
      <c r="O113" s="219"/>
      <c r="P113" s="219"/>
      <c r="Q113" s="219"/>
      <c r="R113" s="219"/>
      <c r="S113" s="219"/>
      <c r="T113" s="220"/>
      <c r="AT113" s="215" t="s">
        <v>185</v>
      </c>
      <c r="AU113" s="215" t="s">
        <v>81</v>
      </c>
      <c r="AV113" s="214" t="s">
        <v>81</v>
      </c>
      <c r="AW113" s="214" t="s">
        <v>36</v>
      </c>
      <c r="AX113" s="214" t="s">
        <v>77</v>
      </c>
      <c r="AY113" s="215" t="s">
        <v>175</v>
      </c>
    </row>
    <row r="114" spans="2:65" s="109" customFormat="1" ht="25.5" customHeight="1">
      <c r="B114" s="110"/>
      <c r="C114" s="191" t="s">
        <v>219</v>
      </c>
      <c r="D114" s="191" t="s">
        <v>177</v>
      </c>
      <c r="E114" s="192" t="s">
        <v>220</v>
      </c>
      <c r="F114" s="193" t="s">
        <v>221</v>
      </c>
      <c r="G114" s="194" t="s">
        <v>222</v>
      </c>
      <c r="H114" s="195">
        <v>9.0749999999999993</v>
      </c>
      <c r="I114" s="9"/>
      <c r="J114" s="196">
        <f>ROUND(I114*H114,2)</f>
        <v>0</v>
      </c>
      <c r="K114" s="193" t="s">
        <v>181</v>
      </c>
      <c r="L114" s="110"/>
      <c r="M114" s="197" t="s">
        <v>5</v>
      </c>
      <c r="N114" s="198" t="s">
        <v>44</v>
      </c>
      <c r="O114" s="111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99" t="s">
        <v>113</v>
      </c>
      <c r="AT114" s="99" t="s">
        <v>177</v>
      </c>
      <c r="AU114" s="99" t="s">
        <v>81</v>
      </c>
      <c r="AY114" s="99" t="s">
        <v>175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99" t="s">
        <v>77</v>
      </c>
      <c r="BK114" s="201">
        <f>ROUND(I114*H114,2)</f>
        <v>0</v>
      </c>
      <c r="BL114" s="99" t="s">
        <v>113</v>
      </c>
      <c r="BM114" s="99" t="s">
        <v>1147</v>
      </c>
    </row>
    <row r="115" spans="2:65" s="214" customFormat="1">
      <c r="B115" s="213"/>
      <c r="D115" s="202" t="s">
        <v>185</v>
      </c>
      <c r="E115" s="215" t="s">
        <v>5</v>
      </c>
      <c r="F115" s="216" t="s">
        <v>1148</v>
      </c>
      <c r="H115" s="217">
        <v>9.0749999999999993</v>
      </c>
      <c r="I115" s="11"/>
      <c r="L115" s="213"/>
      <c r="M115" s="218"/>
      <c r="N115" s="219"/>
      <c r="O115" s="219"/>
      <c r="P115" s="219"/>
      <c r="Q115" s="219"/>
      <c r="R115" s="219"/>
      <c r="S115" s="219"/>
      <c r="T115" s="220"/>
      <c r="AT115" s="215" t="s">
        <v>185</v>
      </c>
      <c r="AU115" s="215" t="s">
        <v>81</v>
      </c>
      <c r="AV115" s="214" t="s">
        <v>81</v>
      </c>
      <c r="AW115" s="214" t="s">
        <v>36</v>
      </c>
      <c r="AX115" s="214" t="s">
        <v>77</v>
      </c>
      <c r="AY115" s="215" t="s">
        <v>175</v>
      </c>
    </row>
    <row r="116" spans="2:65" s="109" customFormat="1" ht="38.25" customHeight="1">
      <c r="B116" s="110"/>
      <c r="C116" s="191" t="s">
        <v>225</v>
      </c>
      <c r="D116" s="191" t="s">
        <v>177</v>
      </c>
      <c r="E116" s="192" t="s">
        <v>226</v>
      </c>
      <c r="F116" s="193" t="s">
        <v>227</v>
      </c>
      <c r="G116" s="194" t="s">
        <v>222</v>
      </c>
      <c r="H116" s="195">
        <v>24.488</v>
      </c>
      <c r="I116" s="9"/>
      <c r="J116" s="196">
        <f>ROUND(I116*H116,2)</f>
        <v>0</v>
      </c>
      <c r="K116" s="193" t="s">
        <v>181</v>
      </c>
      <c r="L116" s="110"/>
      <c r="M116" s="197" t="s">
        <v>5</v>
      </c>
      <c r="N116" s="198" t="s">
        <v>44</v>
      </c>
      <c r="O116" s="111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99" t="s">
        <v>113</v>
      </c>
      <c r="AT116" s="99" t="s">
        <v>177</v>
      </c>
      <c r="AU116" s="99" t="s">
        <v>81</v>
      </c>
      <c r="AY116" s="99" t="s">
        <v>175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99" t="s">
        <v>77</v>
      </c>
      <c r="BK116" s="201">
        <f>ROUND(I116*H116,2)</f>
        <v>0</v>
      </c>
      <c r="BL116" s="99" t="s">
        <v>113</v>
      </c>
      <c r="BM116" s="99" t="s">
        <v>1149</v>
      </c>
    </row>
    <row r="117" spans="2:65" s="207" customFormat="1">
      <c r="B117" s="206"/>
      <c r="D117" s="202" t="s">
        <v>185</v>
      </c>
      <c r="E117" s="208" t="s">
        <v>5</v>
      </c>
      <c r="F117" s="209" t="s">
        <v>604</v>
      </c>
      <c r="H117" s="208" t="s">
        <v>5</v>
      </c>
      <c r="I117" s="10"/>
      <c r="L117" s="206"/>
      <c r="M117" s="210"/>
      <c r="N117" s="211"/>
      <c r="O117" s="211"/>
      <c r="P117" s="211"/>
      <c r="Q117" s="211"/>
      <c r="R117" s="211"/>
      <c r="S117" s="211"/>
      <c r="T117" s="212"/>
      <c r="AT117" s="208" t="s">
        <v>185</v>
      </c>
      <c r="AU117" s="208" t="s">
        <v>81</v>
      </c>
      <c r="AV117" s="207" t="s">
        <v>77</v>
      </c>
      <c r="AW117" s="207" t="s">
        <v>36</v>
      </c>
      <c r="AX117" s="207" t="s">
        <v>73</v>
      </c>
      <c r="AY117" s="208" t="s">
        <v>175</v>
      </c>
    </row>
    <row r="118" spans="2:65" s="207" customFormat="1">
      <c r="B118" s="206"/>
      <c r="D118" s="202" t="s">
        <v>185</v>
      </c>
      <c r="E118" s="208" t="s">
        <v>5</v>
      </c>
      <c r="F118" s="209" t="s">
        <v>230</v>
      </c>
      <c r="H118" s="208" t="s">
        <v>5</v>
      </c>
      <c r="I118" s="10"/>
      <c r="L118" s="206"/>
      <c r="M118" s="210"/>
      <c r="N118" s="211"/>
      <c r="O118" s="211"/>
      <c r="P118" s="211"/>
      <c r="Q118" s="211"/>
      <c r="R118" s="211"/>
      <c r="S118" s="211"/>
      <c r="T118" s="212"/>
      <c r="AT118" s="208" t="s">
        <v>185</v>
      </c>
      <c r="AU118" s="208" t="s">
        <v>81</v>
      </c>
      <c r="AV118" s="207" t="s">
        <v>77</v>
      </c>
      <c r="AW118" s="207" t="s">
        <v>36</v>
      </c>
      <c r="AX118" s="207" t="s">
        <v>73</v>
      </c>
      <c r="AY118" s="208" t="s">
        <v>175</v>
      </c>
    </row>
    <row r="119" spans="2:65" s="214" customFormat="1">
      <c r="B119" s="213"/>
      <c r="D119" s="202" t="s">
        <v>185</v>
      </c>
      <c r="E119" s="215" t="s">
        <v>5</v>
      </c>
      <c r="F119" s="216" t="s">
        <v>1150</v>
      </c>
      <c r="H119" s="217">
        <v>24.488</v>
      </c>
      <c r="I119" s="11"/>
      <c r="L119" s="213"/>
      <c r="M119" s="218"/>
      <c r="N119" s="219"/>
      <c r="O119" s="219"/>
      <c r="P119" s="219"/>
      <c r="Q119" s="219"/>
      <c r="R119" s="219"/>
      <c r="S119" s="219"/>
      <c r="T119" s="220"/>
      <c r="AT119" s="215" t="s">
        <v>185</v>
      </c>
      <c r="AU119" s="215" t="s">
        <v>81</v>
      </c>
      <c r="AV119" s="214" t="s">
        <v>81</v>
      </c>
      <c r="AW119" s="214" t="s">
        <v>36</v>
      </c>
      <c r="AX119" s="214" t="s">
        <v>77</v>
      </c>
      <c r="AY119" s="215" t="s">
        <v>175</v>
      </c>
    </row>
    <row r="120" spans="2:65" s="109" customFormat="1" ht="38.25" customHeight="1">
      <c r="B120" s="110"/>
      <c r="C120" s="191" t="s">
        <v>232</v>
      </c>
      <c r="D120" s="191" t="s">
        <v>177</v>
      </c>
      <c r="E120" s="192" t="s">
        <v>233</v>
      </c>
      <c r="F120" s="193" t="s">
        <v>234</v>
      </c>
      <c r="G120" s="194" t="s">
        <v>222</v>
      </c>
      <c r="H120" s="195">
        <v>136.64599999999999</v>
      </c>
      <c r="I120" s="9"/>
      <c r="J120" s="196">
        <f>ROUND(I120*H120,2)</f>
        <v>0</v>
      </c>
      <c r="K120" s="193" t="s">
        <v>181</v>
      </c>
      <c r="L120" s="110"/>
      <c r="M120" s="197" t="s">
        <v>5</v>
      </c>
      <c r="N120" s="198" t="s">
        <v>44</v>
      </c>
      <c r="O120" s="111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99" t="s">
        <v>113</v>
      </c>
      <c r="AT120" s="99" t="s">
        <v>177</v>
      </c>
      <c r="AU120" s="99" t="s">
        <v>81</v>
      </c>
      <c r="AY120" s="99" t="s">
        <v>175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99" t="s">
        <v>77</v>
      </c>
      <c r="BK120" s="201">
        <f>ROUND(I120*H120,2)</f>
        <v>0</v>
      </c>
      <c r="BL120" s="99" t="s">
        <v>113</v>
      </c>
      <c r="BM120" s="99" t="s">
        <v>1151</v>
      </c>
    </row>
    <row r="121" spans="2:65" s="207" customFormat="1">
      <c r="B121" s="206"/>
      <c r="D121" s="202" t="s">
        <v>185</v>
      </c>
      <c r="E121" s="208" t="s">
        <v>5</v>
      </c>
      <c r="F121" s="209" t="s">
        <v>604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07" customFormat="1">
      <c r="B122" s="206"/>
      <c r="D122" s="202" t="s">
        <v>185</v>
      </c>
      <c r="E122" s="208" t="s">
        <v>5</v>
      </c>
      <c r="F122" s="209" t="s">
        <v>230</v>
      </c>
      <c r="H122" s="208" t="s">
        <v>5</v>
      </c>
      <c r="I122" s="10"/>
      <c r="L122" s="206"/>
      <c r="M122" s="210"/>
      <c r="N122" s="211"/>
      <c r="O122" s="211"/>
      <c r="P122" s="211"/>
      <c r="Q122" s="211"/>
      <c r="R122" s="211"/>
      <c r="S122" s="211"/>
      <c r="T122" s="212"/>
      <c r="AT122" s="208" t="s">
        <v>185</v>
      </c>
      <c r="AU122" s="208" t="s">
        <v>81</v>
      </c>
      <c r="AV122" s="207" t="s">
        <v>77</v>
      </c>
      <c r="AW122" s="207" t="s">
        <v>36</v>
      </c>
      <c r="AX122" s="207" t="s">
        <v>73</v>
      </c>
      <c r="AY122" s="208" t="s">
        <v>175</v>
      </c>
    </row>
    <row r="123" spans="2:65" s="214" customFormat="1">
      <c r="B123" s="213"/>
      <c r="D123" s="202" t="s">
        <v>185</v>
      </c>
      <c r="E123" s="215" t="s">
        <v>5</v>
      </c>
      <c r="F123" s="216" t="s">
        <v>1152</v>
      </c>
      <c r="H123" s="217">
        <v>155.87</v>
      </c>
      <c r="I123" s="11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185</v>
      </c>
      <c r="AU123" s="215" t="s">
        <v>81</v>
      </c>
      <c r="AV123" s="214" t="s">
        <v>81</v>
      </c>
      <c r="AW123" s="214" t="s">
        <v>36</v>
      </c>
      <c r="AX123" s="214" t="s">
        <v>73</v>
      </c>
      <c r="AY123" s="215" t="s">
        <v>175</v>
      </c>
    </row>
    <row r="124" spans="2:65" s="214" customFormat="1">
      <c r="B124" s="213"/>
      <c r="D124" s="202" t="s">
        <v>185</v>
      </c>
      <c r="E124" s="215" t="s">
        <v>5</v>
      </c>
      <c r="F124" s="216" t="s">
        <v>1153</v>
      </c>
      <c r="H124" s="217">
        <v>-24.448</v>
      </c>
      <c r="I124" s="11"/>
      <c r="L124" s="213"/>
      <c r="M124" s="218"/>
      <c r="N124" s="219"/>
      <c r="O124" s="219"/>
      <c r="P124" s="219"/>
      <c r="Q124" s="219"/>
      <c r="R124" s="219"/>
      <c r="S124" s="219"/>
      <c r="T124" s="220"/>
      <c r="AT124" s="215" t="s">
        <v>185</v>
      </c>
      <c r="AU124" s="215" t="s">
        <v>81</v>
      </c>
      <c r="AV124" s="214" t="s">
        <v>81</v>
      </c>
      <c r="AW124" s="214" t="s">
        <v>36</v>
      </c>
      <c r="AX124" s="214" t="s">
        <v>73</v>
      </c>
      <c r="AY124" s="215" t="s">
        <v>175</v>
      </c>
    </row>
    <row r="125" spans="2:65" s="207" customFormat="1">
      <c r="B125" s="206"/>
      <c r="D125" s="202" t="s">
        <v>185</v>
      </c>
      <c r="E125" s="208" t="s">
        <v>5</v>
      </c>
      <c r="F125" s="209" t="s">
        <v>239</v>
      </c>
      <c r="H125" s="208" t="s">
        <v>5</v>
      </c>
      <c r="I125" s="10"/>
      <c r="L125" s="206"/>
      <c r="M125" s="210"/>
      <c r="N125" s="211"/>
      <c r="O125" s="211"/>
      <c r="P125" s="211"/>
      <c r="Q125" s="211"/>
      <c r="R125" s="211"/>
      <c r="S125" s="211"/>
      <c r="T125" s="212"/>
      <c r="AT125" s="208" t="s">
        <v>185</v>
      </c>
      <c r="AU125" s="208" t="s">
        <v>81</v>
      </c>
      <c r="AV125" s="207" t="s">
        <v>77</v>
      </c>
      <c r="AW125" s="207" t="s">
        <v>36</v>
      </c>
      <c r="AX125" s="207" t="s">
        <v>73</v>
      </c>
      <c r="AY125" s="208" t="s">
        <v>175</v>
      </c>
    </row>
    <row r="126" spans="2:65" s="214" customFormat="1">
      <c r="B126" s="213"/>
      <c r="D126" s="202" t="s">
        <v>185</v>
      </c>
      <c r="E126" s="215" t="s">
        <v>5</v>
      </c>
      <c r="F126" s="216" t="s">
        <v>1154</v>
      </c>
      <c r="H126" s="217">
        <v>5.2240000000000002</v>
      </c>
      <c r="I126" s="11"/>
      <c r="L126" s="213"/>
      <c r="M126" s="218"/>
      <c r="N126" s="219"/>
      <c r="O126" s="219"/>
      <c r="P126" s="219"/>
      <c r="Q126" s="219"/>
      <c r="R126" s="219"/>
      <c r="S126" s="219"/>
      <c r="T126" s="220"/>
      <c r="AT126" s="215" t="s">
        <v>185</v>
      </c>
      <c r="AU126" s="215" t="s">
        <v>81</v>
      </c>
      <c r="AV126" s="214" t="s">
        <v>81</v>
      </c>
      <c r="AW126" s="214" t="s">
        <v>36</v>
      </c>
      <c r="AX126" s="214" t="s">
        <v>73</v>
      </c>
      <c r="AY126" s="215" t="s">
        <v>175</v>
      </c>
    </row>
    <row r="127" spans="2:65" s="222" customFormat="1">
      <c r="B127" s="221"/>
      <c r="D127" s="202" t="s">
        <v>185</v>
      </c>
      <c r="E127" s="223" t="s">
        <v>5</v>
      </c>
      <c r="F127" s="224" t="s">
        <v>196</v>
      </c>
      <c r="H127" s="225">
        <v>136.64599999999999</v>
      </c>
      <c r="I127" s="12"/>
      <c r="L127" s="221"/>
      <c r="M127" s="226"/>
      <c r="N127" s="227"/>
      <c r="O127" s="227"/>
      <c r="P127" s="227"/>
      <c r="Q127" s="227"/>
      <c r="R127" s="227"/>
      <c r="S127" s="227"/>
      <c r="T127" s="228"/>
      <c r="AT127" s="223" t="s">
        <v>185</v>
      </c>
      <c r="AU127" s="223" t="s">
        <v>81</v>
      </c>
      <c r="AV127" s="222" t="s">
        <v>113</v>
      </c>
      <c r="AW127" s="222" t="s">
        <v>36</v>
      </c>
      <c r="AX127" s="222" t="s">
        <v>77</v>
      </c>
      <c r="AY127" s="223" t="s">
        <v>175</v>
      </c>
    </row>
    <row r="128" spans="2:65" s="109" customFormat="1" ht="38.25" customHeight="1">
      <c r="B128" s="110"/>
      <c r="C128" s="191" t="s">
        <v>241</v>
      </c>
      <c r="D128" s="191" t="s">
        <v>177</v>
      </c>
      <c r="E128" s="192" t="s">
        <v>242</v>
      </c>
      <c r="F128" s="193" t="s">
        <v>243</v>
      </c>
      <c r="G128" s="194" t="s">
        <v>222</v>
      </c>
      <c r="H128" s="195">
        <v>40.994</v>
      </c>
      <c r="I128" s="9"/>
      <c r="J128" s="196">
        <f>ROUND(I128*H128,2)</f>
        <v>0</v>
      </c>
      <c r="K128" s="193" t="s">
        <v>181</v>
      </c>
      <c r="L128" s="110"/>
      <c r="M128" s="197" t="s">
        <v>5</v>
      </c>
      <c r="N128" s="198" t="s">
        <v>44</v>
      </c>
      <c r="O128" s="11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99" t="s">
        <v>113</v>
      </c>
      <c r="AT128" s="99" t="s">
        <v>177</v>
      </c>
      <c r="AU128" s="99" t="s">
        <v>81</v>
      </c>
      <c r="AY128" s="99" t="s">
        <v>175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99" t="s">
        <v>77</v>
      </c>
      <c r="BK128" s="201">
        <f>ROUND(I128*H128,2)</f>
        <v>0</v>
      </c>
      <c r="BL128" s="99" t="s">
        <v>113</v>
      </c>
      <c r="BM128" s="99" t="s">
        <v>1155</v>
      </c>
    </row>
    <row r="129" spans="2:65" s="109" customFormat="1" ht="27">
      <c r="B129" s="110"/>
      <c r="D129" s="202" t="s">
        <v>183</v>
      </c>
      <c r="F129" s="203" t="s">
        <v>245</v>
      </c>
      <c r="I129" s="7"/>
      <c r="L129" s="110"/>
      <c r="M129" s="204"/>
      <c r="N129" s="111"/>
      <c r="O129" s="111"/>
      <c r="P129" s="111"/>
      <c r="Q129" s="111"/>
      <c r="R129" s="111"/>
      <c r="S129" s="111"/>
      <c r="T129" s="205"/>
      <c r="AT129" s="99" t="s">
        <v>183</v>
      </c>
      <c r="AU129" s="99" t="s">
        <v>81</v>
      </c>
    </row>
    <row r="130" spans="2:65" s="214" customFormat="1">
      <c r="B130" s="213"/>
      <c r="D130" s="202" t="s">
        <v>185</v>
      </c>
      <c r="F130" s="216" t="s">
        <v>1156</v>
      </c>
      <c r="H130" s="217">
        <v>40.994</v>
      </c>
      <c r="I130" s="11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5" t="s">
        <v>185</v>
      </c>
      <c r="AU130" s="215" t="s">
        <v>81</v>
      </c>
      <c r="AV130" s="214" t="s">
        <v>81</v>
      </c>
      <c r="AW130" s="214" t="s">
        <v>6</v>
      </c>
      <c r="AX130" s="214" t="s">
        <v>77</v>
      </c>
      <c r="AY130" s="215" t="s">
        <v>175</v>
      </c>
    </row>
    <row r="131" spans="2:65" s="109" customFormat="1" ht="25.5" customHeight="1">
      <c r="B131" s="110"/>
      <c r="C131" s="191" t="s">
        <v>247</v>
      </c>
      <c r="D131" s="191" t="s">
        <v>177</v>
      </c>
      <c r="E131" s="192" t="s">
        <v>248</v>
      </c>
      <c r="F131" s="193" t="s">
        <v>249</v>
      </c>
      <c r="G131" s="194" t="s">
        <v>180</v>
      </c>
      <c r="H131" s="195">
        <v>237.18</v>
      </c>
      <c r="I131" s="9"/>
      <c r="J131" s="196">
        <f>ROUND(I131*H131,2)</f>
        <v>0</v>
      </c>
      <c r="K131" s="193" t="s">
        <v>181</v>
      </c>
      <c r="L131" s="110"/>
      <c r="M131" s="197" t="s">
        <v>5</v>
      </c>
      <c r="N131" s="198" t="s">
        <v>44</v>
      </c>
      <c r="O131" s="111"/>
      <c r="P131" s="199">
        <f>O131*H131</f>
        <v>0</v>
      </c>
      <c r="Q131" s="199">
        <v>5.9000000000000003E-4</v>
      </c>
      <c r="R131" s="199">
        <f>Q131*H131</f>
        <v>0.13993620000000001</v>
      </c>
      <c r="S131" s="199">
        <v>0</v>
      </c>
      <c r="T131" s="200">
        <f>S131*H131</f>
        <v>0</v>
      </c>
      <c r="AR131" s="99" t="s">
        <v>113</v>
      </c>
      <c r="AT131" s="99" t="s">
        <v>177</v>
      </c>
      <c r="AU131" s="99" t="s">
        <v>81</v>
      </c>
      <c r="AY131" s="99" t="s">
        <v>175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99" t="s">
        <v>77</v>
      </c>
      <c r="BK131" s="201">
        <f>ROUND(I131*H131,2)</f>
        <v>0</v>
      </c>
      <c r="BL131" s="99" t="s">
        <v>113</v>
      </c>
      <c r="BM131" s="99" t="s">
        <v>1157</v>
      </c>
    </row>
    <row r="132" spans="2:65" s="207" customFormat="1">
      <c r="B132" s="206"/>
      <c r="D132" s="202" t="s">
        <v>185</v>
      </c>
      <c r="E132" s="208" t="s">
        <v>5</v>
      </c>
      <c r="F132" s="209" t="s">
        <v>230</v>
      </c>
      <c r="H132" s="208" t="s">
        <v>5</v>
      </c>
      <c r="I132" s="10"/>
      <c r="L132" s="206"/>
      <c r="M132" s="210"/>
      <c r="N132" s="211"/>
      <c r="O132" s="211"/>
      <c r="P132" s="211"/>
      <c r="Q132" s="211"/>
      <c r="R132" s="211"/>
      <c r="S132" s="211"/>
      <c r="T132" s="212"/>
      <c r="AT132" s="208" t="s">
        <v>185</v>
      </c>
      <c r="AU132" s="208" t="s">
        <v>81</v>
      </c>
      <c r="AV132" s="207" t="s">
        <v>77</v>
      </c>
      <c r="AW132" s="207" t="s">
        <v>36</v>
      </c>
      <c r="AX132" s="207" t="s">
        <v>73</v>
      </c>
      <c r="AY132" s="208" t="s">
        <v>175</v>
      </c>
    </row>
    <row r="133" spans="2:65" s="214" customFormat="1">
      <c r="B133" s="213"/>
      <c r="D133" s="202" t="s">
        <v>185</v>
      </c>
      <c r="E133" s="215" t="s">
        <v>5</v>
      </c>
      <c r="F133" s="216" t="s">
        <v>1158</v>
      </c>
      <c r="H133" s="217">
        <v>237.18</v>
      </c>
      <c r="I133" s="11"/>
      <c r="L133" s="213"/>
      <c r="M133" s="218"/>
      <c r="N133" s="219"/>
      <c r="O133" s="219"/>
      <c r="P133" s="219"/>
      <c r="Q133" s="219"/>
      <c r="R133" s="219"/>
      <c r="S133" s="219"/>
      <c r="T133" s="220"/>
      <c r="AT133" s="215" t="s">
        <v>185</v>
      </c>
      <c r="AU133" s="215" t="s">
        <v>81</v>
      </c>
      <c r="AV133" s="214" t="s">
        <v>81</v>
      </c>
      <c r="AW133" s="214" t="s">
        <v>36</v>
      </c>
      <c r="AX133" s="214" t="s">
        <v>77</v>
      </c>
      <c r="AY133" s="215" t="s">
        <v>175</v>
      </c>
    </row>
    <row r="134" spans="2:65" s="109" customFormat="1" ht="25.5" customHeight="1">
      <c r="B134" s="110"/>
      <c r="C134" s="191" t="s">
        <v>252</v>
      </c>
      <c r="D134" s="191" t="s">
        <v>177</v>
      </c>
      <c r="E134" s="192" t="s">
        <v>253</v>
      </c>
      <c r="F134" s="193" t="s">
        <v>254</v>
      </c>
      <c r="G134" s="194" t="s">
        <v>180</v>
      </c>
      <c r="H134" s="195">
        <v>237.18</v>
      </c>
      <c r="I134" s="9"/>
      <c r="J134" s="196">
        <f>ROUND(I134*H134,2)</f>
        <v>0</v>
      </c>
      <c r="K134" s="193" t="s">
        <v>181</v>
      </c>
      <c r="L134" s="110"/>
      <c r="M134" s="197" t="s">
        <v>5</v>
      </c>
      <c r="N134" s="198" t="s">
        <v>44</v>
      </c>
      <c r="O134" s="11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99" t="s">
        <v>113</v>
      </c>
      <c r="AT134" s="99" t="s">
        <v>177</v>
      </c>
      <c r="AU134" s="99" t="s">
        <v>81</v>
      </c>
      <c r="AY134" s="99" t="s">
        <v>175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99" t="s">
        <v>77</v>
      </c>
      <c r="BK134" s="201">
        <f>ROUND(I134*H134,2)</f>
        <v>0</v>
      </c>
      <c r="BL134" s="99" t="s">
        <v>113</v>
      </c>
      <c r="BM134" s="99" t="s">
        <v>1159</v>
      </c>
    </row>
    <row r="135" spans="2:65" s="214" customFormat="1">
      <c r="B135" s="213"/>
      <c r="D135" s="202" t="s">
        <v>185</v>
      </c>
      <c r="E135" s="215" t="s">
        <v>5</v>
      </c>
      <c r="F135" s="216" t="s">
        <v>1160</v>
      </c>
      <c r="H135" s="217">
        <v>237.18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77</v>
      </c>
      <c r="AY135" s="215" t="s">
        <v>175</v>
      </c>
    </row>
    <row r="136" spans="2:65" s="109" customFormat="1" ht="38.25" customHeight="1">
      <c r="B136" s="110"/>
      <c r="C136" s="191" t="s">
        <v>256</v>
      </c>
      <c r="D136" s="191" t="s">
        <v>177</v>
      </c>
      <c r="E136" s="192" t="s">
        <v>257</v>
      </c>
      <c r="F136" s="193" t="s">
        <v>258</v>
      </c>
      <c r="G136" s="194" t="s">
        <v>222</v>
      </c>
      <c r="H136" s="195">
        <v>88.623999999999995</v>
      </c>
      <c r="I136" s="9"/>
      <c r="J136" s="196">
        <f>ROUND(I136*H136,2)</f>
        <v>0</v>
      </c>
      <c r="K136" s="193" t="s">
        <v>200</v>
      </c>
      <c r="L136" s="110"/>
      <c r="M136" s="197" t="s">
        <v>5</v>
      </c>
      <c r="N136" s="198" t="s">
        <v>44</v>
      </c>
      <c r="O136" s="11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99" t="s">
        <v>113</v>
      </c>
      <c r="AT136" s="99" t="s">
        <v>177</v>
      </c>
      <c r="AU136" s="99" t="s">
        <v>81</v>
      </c>
      <c r="AY136" s="99" t="s">
        <v>175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99" t="s">
        <v>77</v>
      </c>
      <c r="BK136" s="201">
        <f>ROUND(I136*H136,2)</f>
        <v>0</v>
      </c>
      <c r="BL136" s="99" t="s">
        <v>113</v>
      </c>
      <c r="BM136" s="99" t="s">
        <v>1161</v>
      </c>
    </row>
    <row r="137" spans="2:65" s="109" customFormat="1" ht="40.5">
      <c r="B137" s="110"/>
      <c r="D137" s="202" t="s">
        <v>183</v>
      </c>
      <c r="F137" s="203" t="s">
        <v>260</v>
      </c>
      <c r="I137" s="7"/>
      <c r="L137" s="110"/>
      <c r="M137" s="204"/>
      <c r="N137" s="111"/>
      <c r="O137" s="111"/>
      <c r="P137" s="111"/>
      <c r="Q137" s="111"/>
      <c r="R137" s="111"/>
      <c r="S137" s="111"/>
      <c r="T137" s="205"/>
      <c r="AT137" s="99" t="s">
        <v>183</v>
      </c>
      <c r="AU137" s="99" t="s">
        <v>81</v>
      </c>
    </row>
    <row r="138" spans="2:65" s="207" customFormat="1">
      <c r="B138" s="206"/>
      <c r="D138" s="202" t="s">
        <v>185</v>
      </c>
      <c r="E138" s="208" t="s">
        <v>5</v>
      </c>
      <c r="F138" s="209" t="s">
        <v>261</v>
      </c>
      <c r="H138" s="208" t="s">
        <v>5</v>
      </c>
      <c r="I138" s="10"/>
      <c r="L138" s="206"/>
      <c r="M138" s="210"/>
      <c r="N138" s="211"/>
      <c r="O138" s="211"/>
      <c r="P138" s="211"/>
      <c r="Q138" s="211"/>
      <c r="R138" s="211"/>
      <c r="S138" s="211"/>
      <c r="T138" s="212"/>
      <c r="AT138" s="208" t="s">
        <v>185</v>
      </c>
      <c r="AU138" s="208" t="s">
        <v>81</v>
      </c>
      <c r="AV138" s="207" t="s">
        <v>77</v>
      </c>
      <c r="AW138" s="207" t="s">
        <v>36</v>
      </c>
      <c r="AX138" s="207" t="s">
        <v>73</v>
      </c>
      <c r="AY138" s="208" t="s">
        <v>175</v>
      </c>
    </row>
    <row r="139" spans="2:65" s="214" customFormat="1">
      <c r="B139" s="213"/>
      <c r="D139" s="202" t="s">
        <v>185</v>
      </c>
      <c r="E139" s="215" t="s">
        <v>5</v>
      </c>
      <c r="F139" s="216" t="s">
        <v>1162</v>
      </c>
      <c r="H139" s="217">
        <v>88.623999999999995</v>
      </c>
      <c r="I139" s="11"/>
      <c r="L139" s="213"/>
      <c r="M139" s="218"/>
      <c r="N139" s="219"/>
      <c r="O139" s="219"/>
      <c r="P139" s="219"/>
      <c r="Q139" s="219"/>
      <c r="R139" s="219"/>
      <c r="S139" s="219"/>
      <c r="T139" s="220"/>
      <c r="AT139" s="215" t="s">
        <v>185</v>
      </c>
      <c r="AU139" s="215" t="s">
        <v>81</v>
      </c>
      <c r="AV139" s="214" t="s">
        <v>81</v>
      </c>
      <c r="AW139" s="214" t="s">
        <v>36</v>
      </c>
      <c r="AX139" s="214" t="s">
        <v>77</v>
      </c>
      <c r="AY139" s="215" t="s">
        <v>175</v>
      </c>
    </row>
    <row r="140" spans="2:65" s="109" customFormat="1" ht="16.5" customHeight="1">
      <c r="B140" s="110"/>
      <c r="C140" s="191" t="s">
        <v>263</v>
      </c>
      <c r="D140" s="191" t="s">
        <v>177</v>
      </c>
      <c r="E140" s="192" t="s">
        <v>264</v>
      </c>
      <c r="F140" s="193" t="s">
        <v>265</v>
      </c>
      <c r="G140" s="194" t="s">
        <v>222</v>
      </c>
      <c r="H140" s="195">
        <v>33.593000000000004</v>
      </c>
      <c r="I140" s="9"/>
      <c r="J140" s="196">
        <f>ROUND(I140*H140,2)</f>
        <v>0</v>
      </c>
      <c r="K140" s="193" t="s">
        <v>5</v>
      </c>
      <c r="L140" s="110"/>
      <c r="M140" s="197" t="s">
        <v>5</v>
      </c>
      <c r="N140" s="198" t="s">
        <v>44</v>
      </c>
      <c r="O140" s="11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99" t="s">
        <v>113</v>
      </c>
      <c r="AT140" s="99" t="s">
        <v>177</v>
      </c>
      <c r="AU140" s="99" t="s">
        <v>81</v>
      </c>
      <c r="AY140" s="99" t="s">
        <v>175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99" t="s">
        <v>77</v>
      </c>
      <c r="BK140" s="201">
        <f>ROUND(I140*H140,2)</f>
        <v>0</v>
      </c>
      <c r="BL140" s="99" t="s">
        <v>113</v>
      </c>
      <c r="BM140" s="99" t="s">
        <v>1163</v>
      </c>
    </row>
    <row r="141" spans="2:65" s="207" customFormat="1">
      <c r="B141" s="206"/>
      <c r="D141" s="202" t="s">
        <v>185</v>
      </c>
      <c r="E141" s="208" t="s">
        <v>5</v>
      </c>
      <c r="F141" s="209" t="s">
        <v>267</v>
      </c>
      <c r="H141" s="208" t="s">
        <v>5</v>
      </c>
      <c r="I141" s="10"/>
      <c r="L141" s="206"/>
      <c r="M141" s="210"/>
      <c r="N141" s="211"/>
      <c r="O141" s="211"/>
      <c r="P141" s="211"/>
      <c r="Q141" s="211"/>
      <c r="R141" s="211"/>
      <c r="S141" s="211"/>
      <c r="T141" s="212"/>
      <c r="AT141" s="208" t="s">
        <v>185</v>
      </c>
      <c r="AU141" s="208" t="s">
        <v>81</v>
      </c>
      <c r="AV141" s="207" t="s">
        <v>77</v>
      </c>
      <c r="AW141" s="207" t="s">
        <v>36</v>
      </c>
      <c r="AX141" s="207" t="s">
        <v>73</v>
      </c>
      <c r="AY141" s="208" t="s">
        <v>175</v>
      </c>
    </row>
    <row r="142" spans="2:65" s="207" customFormat="1">
      <c r="B142" s="206"/>
      <c r="D142" s="202" t="s">
        <v>185</v>
      </c>
      <c r="E142" s="208" t="s">
        <v>5</v>
      </c>
      <c r="F142" s="209" t="s">
        <v>268</v>
      </c>
      <c r="H142" s="208" t="s">
        <v>5</v>
      </c>
      <c r="I142" s="10"/>
      <c r="L142" s="206"/>
      <c r="M142" s="210"/>
      <c r="N142" s="211"/>
      <c r="O142" s="211"/>
      <c r="P142" s="211"/>
      <c r="Q142" s="211"/>
      <c r="R142" s="211"/>
      <c r="S142" s="211"/>
      <c r="T142" s="212"/>
      <c r="AT142" s="208" t="s">
        <v>185</v>
      </c>
      <c r="AU142" s="208" t="s">
        <v>81</v>
      </c>
      <c r="AV142" s="207" t="s">
        <v>77</v>
      </c>
      <c r="AW142" s="207" t="s">
        <v>36</v>
      </c>
      <c r="AX142" s="207" t="s">
        <v>73</v>
      </c>
      <c r="AY142" s="208" t="s">
        <v>175</v>
      </c>
    </row>
    <row r="143" spans="2:65" s="207" customFormat="1">
      <c r="B143" s="206"/>
      <c r="D143" s="202" t="s">
        <v>185</v>
      </c>
      <c r="E143" s="208" t="s">
        <v>5</v>
      </c>
      <c r="F143" s="209" t="s">
        <v>269</v>
      </c>
      <c r="H143" s="208" t="s">
        <v>5</v>
      </c>
      <c r="I143" s="10"/>
      <c r="L143" s="206"/>
      <c r="M143" s="210"/>
      <c r="N143" s="211"/>
      <c r="O143" s="211"/>
      <c r="P143" s="211"/>
      <c r="Q143" s="211"/>
      <c r="R143" s="211"/>
      <c r="S143" s="211"/>
      <c r="T143" s="212"/>
      <c r="AT143" s="208" t="s">
        <v>185</v>
      </c>
      <c r="AU143" s="208" t="s">
        <v>81</v>
      </c>
      <c r="AV143" s="207" t="s">
        <v>77</v>
      </c>
      <c r="AW143" s="207" t="s">
        <v>36</v>
      </c>
      <c r="AX143" s="207" t="s">
        <v>73</v>
      </c>
      <c r="AY143" s="208" t="s">
        <v>175</v>
      </c>
    </row>
    <row r="144" spans="2:65" s="214" customFormat="1">
      <c r="B144" s="213"/>
      <c r="D144" s="202" t="s">
        <v>185</v>
      </c>
      <c r="E144" s="215" t="s">
        <v>5</v>
      </c>
      <c r="F144" s="216" t="s">
        <v>1164</v>
      </c>
      <c r="H144" s="217">
        <v>23.39</v>
      </c>
      <c r="I144" s="11"/>
      <c r="L144" s="213"/>
      <c r="M144" s="218"/>
      <c r="N144" s="219"/>
      <c r="O144" s="219"/>
      <c r="P144" s="219"/>
      <c r="Q144" s="219"/>
      <c r="R144" s="219"/>
      <c r="S144" s="219"/>
      <c r="T144" s="220"/>
      <c r="AT144" s="215" t="s">
        <v>185</v>
      </c>
      <c r="AU144" s="215" t="s">
        <v>81</v>
      </c>
      <c r="AV144" s="214" t="s">
        <v>81</v>
      </c>
      <c r="AW144" s="214" t="s">
        <v>36</v>
      </c>
      <c r="AX144" s="214" t="s">
        <v>73</v>
      </c>
      <c r="AY144" s="215" t="s">
        <v>175</v>
      </c>
    </row>
    <row r="145" spans="2:65" s="214" customFormat="1">
      <c r="B145" s="213"/>
      <c r="D145" s="202" t="s">
        <v>185</v>
      </c>
      <c r="E145" s="215" t="s">
        <v>5</v>
      </c>
      <c r="F145" s="216" t="s">
        <v>1165</v>
      </c>
      <c r="H145" s="217">
        <v>10.202999999999999</v>
      </c>
      <c r="I145" s="11"/>
      <c r="L145" s="213"/>
      <c r="M145" s="218"/>
      <c r="N145" s="219"/>
      <c r="O145" s="219"/>
      <c r="P145" s="219"/>
      <c r="Q145" s="219"/>
      <c r="R145" s="219"/>
      <c r="S145" s="219"/>
      <c r="T145" s="220"/>
      <c r="AT145" s="215" t="s">
        <v>185</v>
      </c>
      <c r="AU145" s="215" t="s">
        <v>81</v>
      </c>
      <c r="AV145" s="214" t="s">
        <v>81</v>
      </c>
      <c r="AW145" s="214" t="s">
        <v>36</v>
      </c>
      <c r="AX145" s="214" t="s">
        <v>73</v>
      </c>
      <c r="AY145" s="215" t="s">
        <v>175</v>
      </c>
    </row>
    <row r="146" spans="2:65" s="222" customFormat="1">
      <c r="B146" s="221"/>
      <c r="D146" s="202" t="s">
        <v>185</v>
      </c>
      <c r="E146" s="223" t="s">
        <v>5</v>
      </c>
      <c r="F146" s="224" t="s">
        <v>196</v>
      </c>
      <c r="H146" s="225">
        <v>33.593000000000004</v>
      </c>
      <c r="I146" s="12"/>
      <c r="L146" s="221"/>
      <c r="M146" s="226"/>
      <c r="N146" s="227"/>
      <c r="O146" s="227"/>
      <c r="P146" s="227"/>
      <c r="Q146" s="227"/>
      <c r="R146" s="227"/>
      <c r="S146" s="227"/>
      <c r="T146" s="228"/>
      <c r="AT146" s="223" t="s">
        <v>185</v>
      </c>
      <c r="AU146" s="223" t="s">
        <v>81</v>
      </c>
      <c r="AV146" s="222" t="s">
        <v>113</v>
      </c>
      <c r="AW146" s="222" t="s">
        <v>36</v>
      </c>
      <c r="AX146" s="222" t="s">
        <v>77</v>
      </c>
      <c r="AY146" s="223" t="s">
        <v>175</v>
      </c>
    </row>
    <row r="147" spans="2:65" s="109" customFormat="1" ht="16.5" customHeight="1">
      <c r="B147" s="110"/>
      <c r="C147" s="191" t="s">
        <v>11</v>
      </c>
      <c r="D147" s="191" t="s">
        <v>177</v>
      </c>
      <c r="E147" s="192" t="s">
        <v>272</v>
      </c>
      <c r="F147" s="193" t="s">
        <v>273</v>
      </c>
      <c r="G147" s="194" t="s">
        <v>222</v>
      </c>
      <c r="H147" s="195">
        <v>137.744</v>
      </c>
      <c r="I147" s="9"/>
      <c r="J147" s="196">
        <f>ROUND(I147*H147,2)</f>
        <v>0</v>
      </c>
      <c r="K147" s="193" t="s">
        <v>5</v>
      </c>
      <c r="L147" s="110"/>
      <c r="M147" s="197" t="s">
        <v>5</v>
      </c>
      <c r="N147" s="198" t="s">
        <v>44</v>
      </c>
      <c r="O147" s="11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99" t="s">
        <v>113</v>
      </c>
      <c r="AT147" s="99" t="s">
        <v>177</v>
      </c>
      <c r="AU147" s="99" t="s">
        <v>81</v>
      </c>
      <c r="AY147" s="99" t="s">
        <v>175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99" t="s">
        <v>77</v>
      </c>
      <c r="BK147" s="201">
        <f>ROUND(I147*H147,2)</f>
        <v>0</v>
      </c>
      <c r="BL147" s="99" t="s">
        <v>113</v>
      </c>
      <c r="BM147" s="99" t="s">
        <v>1166</v>
      </c>
    </row>
    <row r="148" spans="2:65" s="207" customFormat="1">
      <c r="B148" s="206"/>
      <c r="D148" s="202" t="s">
        <v>185</v>
      </c>
      <c r="E148" s="208" t="s">
        <v>5</v>
      </c>
      <c r="F148" s="209" t="s">
        <v>275</v>
      </c>
      <c r="H148" s="208" t="s">
        <v>5</v>
      </c>
      <c r="I148" s="10"/>
      <c r="L148" s="206"/>
      <c r="M148" s="210"/>
      <c r="N148" s="211"/>
      <c r="O148" s="211"/>
      <c r="P148" s="211"/>
      <c r="Q148" s="211"/>
      <c r="R148" s="211"/>
      <c r="S148" s="211"/>
      <c r="T148" s="212"/>
      <c r="AT148" s="208" t="s">
        <v>185</v>
      </c>
      <c r="AU148" s="208" t="s">
        <v>81</v>
      </c>
      <c r="AV148" s="207" t="s">
        <v>77</v>
      </c>
      <c r="AW148" s="207" t="s">
        <v>36</v>
      </c>
      <c r="AX148" s="207" t="s">
        <v>73</v>
      </c>
      <c r="AY148" s="208" t="s">
        <v>175</v>
      </c>
    </row>
    <row r="149" spans="2:65" s="207" customFormat="1">
      <c r="B149" s="206"/>
      <c r="D149" s="202" t="s">
        <v>185</v>
      </c>
      <c r="E149" s="208" t="s">
        <v>5</v>
      </c>
      <c r="F149" s="209" t="s">
        <v>276</v>
      </c>
      <c r="H149" s="208" t="s">
        <v>5</v>
      </c>
      <c r="I149" s="10"/>
      <c r="L149" s="206"/>
      <c r="M149" s="210"/>
      <c r="N149" s="211"/>
      <c r="O149" s="211"/>
      <c r="P149" s="211"/>
      <c r="Q149" s="211"/>
      <c r="R149" s="211"/>
      <c r="S149" s="211"/>
      <c r="T149" s="212"/>
      <c r="AT149" s="208" t="s">
        <v>185</v>
      </c>
      <c r="AU149" s="208" t="s">
        <v>81</v>
      </c>
      <c r="AV149" s="207" t="s">
        <v>77</v>
      </c>
      <c r="AW149" s="207" t="s">
        <v>36</v>
      </c>
      <c r="AX149" s="207" t="s">
        <v>73</v>
      </c>
      <c r="AY149" s="208" t="s">
        <v>175</v>
      </c>
    </row>
    <row r="150" spans="2:65" s="214" customFormat="1">
      <c r="B150" s="213"/>
      <c r="D150" s="202" t="s">
        <v>185</v>
      </c>
      <c r="E150" s="215" t="s">
        <v>5</v>
      </c>
      <c r="F150" s="216" t="s">
        <v>1167</v>
      </c>
      <c r="H150" s="217">
        <v>161.13399999999999</v>
      </c>
      <c r="I150" s="11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5" t="s">
        <v>185</v>
      </c>
      <c r="AU150" s="215" t="s">
        <v>81</v>
      </c>
      <c r="AV150" s="214" t="s">
        <v>81</v>
      </c>
      <c r="AW150" s="214" t="s">
        <v>36</v>
      </c>
      <c r="AX150" s="214" t="s">
        <v>73</v>
      </c>
      <c r="AY150" s="215" t="s">
        <v>175</v>
      </c>
    </row>
    <row r="151" spans="2:65" s="214" customFormat="1">
      <c r="B151" s="213"/>
      <c r="D151" s="202" t="s">
        <v>185</v>
      </c>
      <c r="E151" s="215" t="s">
        <v>5</v>
      </c>
      <c r="F151" s="216" t="s">
        <v>1168</v>
      </c>
      <c r="H151" s="217">
        <v>-23.39</v>
      </c>
      <c r="I151" s="11"/>
      <c r="L151" s="213"/>
      <c r="M151" s="218"/>
      <c r="N151" s="219"/>
      <c r="O151" s="219"/>
      <c r="P151" s="219"/>
      <c r="Q151" s="219"/>
      <c r="R151" s="219"/>
      <c r="S151" s="219"/>
      <c r="T151" s="220"/>
      <c r="AT151" s="215" t="s">
        <v>185</v>
      </c>
      <c r="AU151" s="215" t="s">
        <v>81</v>
      </c>
      <c r="AV151" s="214" t="s">
        <v>81</v>
      </c>
      <c r="AW151" s="214" t="s">
        <v>36</v>
      </c>
      <c r="AX151" s="214" t="s">
        <v>73</v>
      </c>
      <c r="AY151" s="215" t="s">
        <v>175</v>
      </c>
    </row>
    <row r="152" spans="2:65" s="222" customFormat="1">
      <c r="B152" s="221"/>
      <c r="D152" s="202" t="s">
        <v>185</v>
      </c>
      <c r="E152" s="223" t="s">
        <v>5</v>
      </c>
      <c r="F152" s="224" t="s">
        <v>196</v>
      </c>
      <c r="H152" s="225">
        <v>137.744</v>
      </c>
      <c r="I152" s="12"/>
      <c r="L152" s="221"/>
      <c r="M152" s="226"/>
      <c r="N152" s="227"/>
      <c r="O152" s="227"/>
      <c r="P152" s="227"/>
      <c r="Q152" s="227"/>
      <c r="R152" s="227"/>
      <c r="S152" s="227"/>
      <c r="T152" s="228"/>
      <c r="AT152" s="223" t="s">
        <v>185</v>
      </c>
      <c r="AU152" s="223" t="s">
        <v>81</v>
      </c>
      <c r="AV152" s="222" t="s">
        <v>113</v>
      </c>
      <c r="AW152" s="222" t="s">
        <v>36</v>
      </c>
      <c r="AX152" s="222" t="s">
        <v>77</v>
      </c>
      <c r="AY152" s="223" t="s">
        <v>175</v>
      </c>
    </row>
    <row r="153" spans="2:65" s="109" customFormat="1" ht="25.5" customHeight="1">
      <c r="B153" s="110"/>
      <c r="C153" s="191" t="s">
        <v>279</v>
      </c>
      <c r="D153" s="191" t="s">
        <v>177</v>
      </c>
      <c r="E153" s="192" t="s">
        <v>280</v>
      </c>
      <c r="F153" s="193" t="s">
        <v>281</v>
      </c>
      <c r="G153" s="194" t="s">
        <v>222</v>
      </c>
      <c r="H153" s="195">
        <v>116.94</v>
      </c>
      <c r="I153" s="9"/>
      <c r="J153" s="196">
        <f>ROUND(I153*H153,2)</f>
        <v>0</v>
      </c>
      <c r="K153" s="193" t="s">
        <v>181</v>
      </c>
      <c r="L153" s="110"/>
      <c r="M153" s="197" t="s">
        <v>5</v>
      </c>
      <c r="N153" s="198" t="s">
        <v>44</v>
      </c>
      <c r="O153" s="11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99" t="s">
        <v>113</v>
      </c>
      <c r="AT153" s="99" t="s">
        <v>177</v>
      </c>
      <c r="AU153" s="99" t="s">
        <v>81</v>
      </c>
      <c r="AY153" s="99" t="s">
        <v>175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99" t="s">
        <v>77</v>
      </c>
      <c r="BK153" s="201">
        <f>ROUND(I153*H153,2)</f>
        <v>0</v>
      </c>
      <c r="BL153" s="99" t="s">
        <v>113</v>
      </c>
      <c r="BM153" s="99" t="s">
        <v>1169</v>
      </c>
    </row>
    <row r="154" spans="2:65" s="207" customFormat="1">
      <c r="B154" s="206"/>
      <c r="D154" s="202" t="s">
        <v>185</v>
      </c>
      <c r="E154" s="208" t="s">
        <v>5</v>
      </c>
      <c r="F154" s="209" t="s">
        <v>604</v>
      </c>
      <c r="H154" s="208" t="s">
        <v>5</v>
      </c>
      <c r="I154" s="10"/>
      <c r="L154" s="206"/>
      <c r="M154" s="210"/>
      <c r="N154" s="211"/>
      <c r="O154" s="211"/>
      <c r="P154" s="211"/>
      <c r="Q154" s="211"/>
      <c r="R154" s="211"/>
      <c r="S154" s="211"/>
      <c r="T154" s="212"/>
      <c r="AT154" s="208" t="s">
        <v>185</v>
      </c>
      <c r="AU154" s="208" t="s">
        <v>81</v>
      </c>
      <c r="AV154" s="207" t="s">
        <v>77</v>
      </c>
      <c r="AW154" s="207" t="s">
        <v>36</v>
      </c>
      <c r="AX154" s="207" t="s">
        <v>73</v>
      </c>
      <c r="AY154" s="208" t="s">
        <v>175</v>
      </c>
    </row>
    <row r="155" spans="2:65" s="207" customFormat="1">
      <c r="B155" s="206"/>
      <c r="D155" s="202" t="s">
        <v>185</v>
      </c>
      <c r="E155" s="208" t="s">
        <v>5</v>
      </c>
      <c r="F155" s="209" t="s">
        <v>230</v>
      </c>
      <c r="H155" s="208" t="s">
        <v>5</v>
      </c>
      <c r="I155" s="10"/>
      <c r="L155" s="206"/>
      <c r="M155" s="210"/>
      <c r="N155" s="211"/>
      <c r="O155" s="211"/>
      <c r="P155" s="211"/>
      <c r="Q155" s="211"/>
      <c r="R155" s="211"/>
      <c r="S155" s="211"/>
      <c r="T155" s="212"/>
      <c r="AT155" s="208" t="s">
        <v>185</v>
      </c>
      <c r="AU155" s="208" t="s">
        <v>81</v>
      </c>
      <c r="AV155" s="207" t="s">
        <v>77</v>
      </c>
      <c r="AW155" s="207" t="s">
        <v>36</v>
      </c>
      <c r="AX155" s="207" t="s">
        <v>73</v>
      </c>
      <c r="AY155" s="208" t="s">
        <v>175</v>
      </c>
    </row>
    <row r="156" spans="2:65" s="214" customFormat="1">
      <c r="B156" s="213"/>
      <c r="D156" s="202" t="s">
        <v>185</v>
      </c>
      <c r="E156" s="215" t="s">
        <v>5</v>
      </c>
      <c r="F156" s="216" t="s">
        <v>1170</v>
      </c>
      <c r="H156" s="217">
        <v>23.39</v>
      </c>
      <c r="I156" s="11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5" t="s">
        <v>185</v>
      </c>
      <c r="AU156" s="215" t="s">
        <v>81</v>
      </c>
      <c r="AV156" s="214" t="s">
        <v>81</v>
      </c>
      <c r="AW156" s="214" t="s">
        <v>36</v>
      </c>
      <c r="AX156" s="214" t="s">
        <v>73</v>
      </c>
      <c r="AY156" s="215" t="s">
        <v>175</v>
      </c>
    </row>
    <row r="157" spans="2:65" s="214" customFormat="1">
      <c r="B157" s="213"/>
      <c r="D157" s="202" t="s">
        <v>185</v>
      </c>
      <c r="E157" s="215" t="s">
        <v>5</v>
      </c>
      <c r="F157" s="216" t="s">
        <v>1171</v>
      </c>
      <c r="H157" s="217">
        <v>93.55</v>
      </c>
      <c r="I157" s="11"/>
      <c r="L157" s="213"/>
      <c r="M157" s="218"/>
      <c r="N157" s="219"/>
      <c r="O157" s="219"/>
      <c r="P157" s="219"/>
      <c r="Q157" s="219"/>
      <c r="R157" s="219"/>
      <c r="S157" s="219"/>
      <c r="T157" s="220"/>
      <c r="AT157" s="215" t="s">
        <v>185</v>
      </c>
      <c r="AU157" s="215" t="s">
        <v>81</v>
      </c>
      <c r="AV157" s="214" t="s">
        <v>81</v>
      </c>
      <c r="AW157" s="214" t="s">
        <v>36</v>
      </c>
      <c r="AX157" s="214" t="s">
        <v>73</v>
      </c>
      <c r="AY157" s="215" t="s">
        <v>175</v>
      </c>
    </row>
    <row r="158" spans="2:65" s="222" customFormat="1">
      <c r="B158" s="221"/>
      <c r="D158" s="202" t="s">
        <v>185</v>
      </c>
      <c r="E158" s="223" t="s">
        <v>5</v>
      </c>
      <c r="F158" s="224" t="s">
        <v>196</v>
      </c>
      <c r="H158" s="225">
        <v>116.94</v>
      </c>
      <c r="I158" s="12"/>
      <c r="L158" s="221"/>
      <c r="M158" s="226"/>
      <c r="N158" s="227"/>
      <c r="O158" s="227"/>
      <c r="P158" s="227"/>
      <c r="Q158" s="227"/>
      <c r="R158" s="227"/>
      <c r="S158" s="227"/>
      <c r="T158" s="228"/>
      <c r="AT158" s="223" t="s">
        <v>185</v>
      </c>
      <c r="AU158" s="223" t="s">
        <v>81</v>
      </c>
      <c r="AV158" s="222" t="s">
        <v>113</v>
      </c>
      <c r="AW158" s="222" t="s">
        <v>36</v>
      </c>
      <c r="AX158" s="222" t="s">
        <v>77</v>
      </c>
      <c r="AY158" s="223" t="s">
        <v>175</v>
      </c>
    </row>
    <row r="159" spans="2:65" s="109" customFormat="1" ht="25.5" customHeight="1">
      <c r="B159" s="110"/>
      <c r="C159" s="229" t="s">
        <v>286</v>
      </c>
      <c r="D159" s="229" t="s">
        <v>287</v>
      </c>
      <c r="E159" s="230" t="s">
        <v>288</v>
      </c>
      <c r="F159" s="231" t="s">
        <v>289</v>
      </c>
      <c r="G159" s="232" t="s">
        <v>290</v>
      </c>
      <c r="H159" s="233">
        <v>187.1</v>
      </c>
      <c r="I159" s="13"/>
      <c r="J159" s="234">
        <f>ROUND(I159*H159,2)</f>
        <v>0</v>
      </c>
      <c r="K159" s="231" t="s">
        <v>5</v>
      </c>
      <c r="L159" s="235"/>
      <c r="M159" s="236" t="s">
        <v>5</v>
      </c>
      <c r="N159" s="237" t="s">
        <v>44</v>
      </c>
      <c r="O159" s="11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99" t="s">
        <v>225</v>
      </c>
      <c r="AT159" s="99" t="s">
        <v>287</v>
      </c>
      <c r="AU159" s="99" t="s">
        <v>81</v>
      </c>
      <c r="AY159" s="99" t="s">
        <v>175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99" t="s">
        <v>77</v>
      </c>
      <c r="BK159" s="201">
        <f>ROUND(I159*H159,2)</f>
        <v>0</v>
      </c>
      <c r="BL159" s="99" t="s">
        <v>113</v>
      </c>
      <c r="BM159" s="99" t="s">
        <v>1172</v>
      </c>
    </row>
    <row r="160" spans="2:65" s="109" customFormat="1" ht="27">
      <c r="B160" s="110"/>
      <c r="D160" s="202" t="s">
        <v>183</v>
      </c>
      <c r="F160" s="203" t="s">
        <v>292</v>
      </c>
      <c r="I160" s="7"/>
      <c r="L160" s="110"/>
      <c r="M160" s="204"/>
      <c r="N160" s="111"/>
      <c r="O160" s="111"/>
      <c r="P160" s="111"/>
      <c r="Q160" s="111"/>
      <c r="R160" s="111"/>
      <c r="S160" s="111"/>
      <c r="T160" s="205"/>
      <c r="AT160" s="99" t="s">
        <v>183</v>
      </c>
      <c r="AU160" s="99" t="s">
        <v>81</v>
      </c>
    </row>
    <row r="161" spans="2:65" s="214" customFormat="1">
      <c r="B161" s="213"/>
      <c r="D161" s="202" t="s">
        <v>185</v>
      </c>
      <c r="E161" s="215" t="s">
        <v>5</v>
      </c>
      <c r="F161" s="216" t="s">
        <v>1173</v>
      </c>
      <c r="H161" s="217">
        <v>187.1</v>
      </c>
      <c r="I161" s="11"/>
      <c r="L161" s="213"/>
      <c r="M161" s="218"/>
      <c r="N161" s="219"/>
      <c r="O161" s="219"/>
      <c r="P161" s="219"/>
      <c r="Q161" s="219"/>
      <c r="R161" s="219"/>
      <c r="S161" s="219"/>
      <c r="T161" s="220"/>
      <c r="AT161" s="215" t="s">
        <v>185</v>
      </c>
      <c r="AU161" s="215" t="s">
        <v>81</v>
      </c>
      <c r="AV161" s="214" t="s">
        <v>81</v>
      </c>
      <c r="AW161" s="214" t="s">
        <v>36</v>
      </c>
      <c r="AX161" s="214" t="s">
        <v>77</v>
      </c>
      <c r="AY161" s="215" t="s">
        <v>175</v>
      </c>
    </row>
    <row r="162" spans="2:65" s="109" customFormat="1" ht="38.25" customHeight="1">
      <c r="B162" s="110"/>
      <c r="C162" s="191" t="s">
        <v>294</v>
      </c>
      <c r="D162" s="191" t="s">
        <v>177</v>
      </c>
      <c r="E162" s="192" t="s">
        <v>295</v>
      </c>
      <c r="F162" s="193" t="s">
        <v>296</v>
      </c>
      <c r="G162" s="194" t="s">
        <v>222</v>
      </c>
      <c r="H162" s="195">
        <v>23.39</v>
      </c>
      <c r="I162" s="9"/>
      <c r="J162" s="196">
        <f>ROUND(I162*H162,2)</f>
        <v>0</v>
      </c>
      <c r="K162" s="193" t="s">
        <v>5</v>
      </c>
      <c r="L162" s="110"/>
      <c r="M162" s="197" t="s">
        <v>5</v>
      </c>
      <c r="N162" s="198" t="s">
        <v>44</v>
      </c>
      <c r="O162" s="11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99" t="s">
        <v>113</v>
      </c>
      <c r="AT162" s="99" t="s">
        <v>177</v>
      </c>
      <c r="AU162" s="99" t="s">
        <v>81</v>
      </c>
      <c r="AY162" s="99" t="s">
        <v>175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99" t="s">
        <v>77</v>
      </c>
      <c r="BK162" s="201">
        <f>ROUND(I162*H162,2)</f>
        <v>0</v>
      </c>
      <c r="BL162" s="99" t="s">
        <v>113</v>
      </c>
      <c r="BM162" s="99" t="s">
        <v>1174</v>
      </c>
    </row>
    <row r="163" spans="2:65" s="109" customFormat="1" ht="38.25" customHeight="1">
      <c r="B163" s="110"/>
      <c r="C163" s="191" t="s">
        <v>298</v>
      </c>
      <c r="D163" s="191" t="s">
        <v>177</v>
      </c>
      <c r="E163" s="192" t="s">
        <v>299</v>
      </c>
      <c r="F163" s="193" t="s">
        <v>300</v>
      </c>
      <c r="G163" s="194" t="s">
        <v>222</v>
      </c>
      <c r="H163" s="195">
        <v>19.312000000000001</v>
      </c>
      <c r="I163" s="9"/>
      <c r="J163" s="196">
        <f>ROUND(I163*H163,2)</f>
        <v>0</v>
      </c>
      <c r="K163" s="193" t="s">
        <v>181</v>
      </c>
      <c r="L163" s="110"/>
      <c r="M163" s="197" t="s">
        <v>5</v>
      </c>
      <c r="N163" s="198" t="s">
        <v>44</v>
      </c>
      <c r="O163" s="11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99" t="s">
        <v>113</v>
      </c>
      <c r="AT163" s="99" t="s">
        <v>177</v>
      </c>
      <c r="AU163" s="99" t="s">
        <v>81</v>
      </c>
      <c r="AY163" s="99" t="s">
        <v>175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99" t="s">
        <v>77</v>
      </c>
      <c r="BK163" s="201">
        <f>ROUND(I163*H163,2)</f>
        <v>0</v>
      </c>
      <c r="BL163" s="99" t="s">
        <v>113</v>
      </c>
      <c r="BM163" s="99" t="s">
        <v>1175</v>
      </c>
    </row>
    <row r="164" spans="2:65" s="207" customFormat="1">
      <c r="B164" s="206"/>
      <c r="D164" s="202" t="s">
        <v>185</v>
      </c>
      <c r="E164" s="208" t="s">
        <v>5</v>
      </c>
      <c r="F164" s="209" t="s">
        <v>604</v>
      </c>
      <c r="H164" s="208" t="s">
        <v>5</v>
      </c>
      <c r="I164" s="10"/>
      <c r="L164" s="206"/>
      <c r="M164" s="210"/>
      <c r="N164" s="211"/>
      <c r="O164" s="211"/>
      <c r="P164" s="211"/>
      <c r="Q164" s="211"/>
      <c r="R164" s="211"/>
      <c r="S164" s="211"/>
      <c r="T164" s="212"/>
      <c r="AT164" s="208" t="s">
        <v>185</v>
      </c>
      <c r="AU164" s="208" t="s">
        <v>81</v>
      </c>
      <c r="AV164" s="207" t="s">
        <v>77</v>
      </c>
      <c r="AW164" s="207" t="s">
        <v>36</v>
      </c>
      <c r="AX164" s="207" t="s">
        <v>73</v>
      </c>
      <c r="AY164" s="208" t="s">
        <v>175</v>
      </c>
    </row>
    <row r="165" spans="2:65" s="207" customFormat="1">
      <c r="B165" s="206"/>
      <c r="D165" s="202" t="s">
        <v>185</v>
      </c>
      <c r="E165" s="208" t="s">
        <v>5</v>
      </c>
      <c r="F165" s="209" t="s">
        <v>230</v>
      </c>
      <c r="H165" s="208" t="s">
        <v>5</v>
      </c>
      <c r="I165" s="10"/>
      <c r="L165" s="206"/>
      <c r="M165" s="210"/>
      <c r="N165" s="211"/>
      <c r="O165" s="211"/>
      <c r="P165" s="211"/>
      <c r="Q165" s="211"/>
      <c r="R165" s="211"/>
      <c r="S165" s="211"/>
      <c r="T165" s="212"/>
      <c r="AT165" s="208" t="s">
        <v>185</v>
      </c>
      <c r="AU165" s="208" t="s">
        <v>81</v>
      </c>
      <c r="AV165" s="207" t="s">
        <v>77</v>
      </c>
      <c r="AW165" s="207" t="s">
        <v>36</v>
      </c>
      <c r="AX165" s="207" t="s">
        <v>73</v>
      </c>
      <c r="AY165" s="208" t="s">
        <v>175</v>
      </c>
    </row>
    <row r="166" spans="2:65" s="214" customFormat="1">
      <c r="B166" s="213"/>
      <c r="D166" s="202" t="s">
        <v>185</v>
      </c>
      <c r="E166" s="215" t="s">
        <v>5</v>
      </c>
      <c r="F166" s="216" t="s">
        <v>1176</v>
      </c>
      <c r="H166" s="217">
        <v>22.61</v>
      </c>
      <c r="I166" s="11"/>
      <c r="L166" s="213"/>
      <c r="M166" s="218"/>
      <c r="N166" s="219"/>
      <c r="O166" s="219"/>
      <c r="P166" s="219"/>
      <c r="Q166" s="219"/>
      <c r="R166" s="219"/>
      <c r="S166" s="219"/>
      <c r="T166" s="220"/>
      <c r="AT166" s="215" t="s">
        <v>185</v>
      </c>
      <c r="AU166" s="215" t="s">
        <v>81</v>
      </c>
      <c r="AV166" s="214" t="s">
        <v>81</v>
      </c>
      <c r="AW166" s="214" t="s">
        <v>36</v>
      </c>
      <c r="AX166" s="214" t="s">
        <v>73</v>
      </c>
      <c r="AY166" s="215" t="s">
        <v>175</v>
      </c>
    </row>
    <row r="167" spans="2:65" s="214" customFormat="1">
      <c r="B167" s="213"/>
      <c r="D167" s="202" t="s">
        <v>185</v>
      </c>
      <c r="E167" s="215" t="s">
        <v>5</v>
      </c>
      <c r="F167" s="216" t="s">
        <v>1177</v>
      </c>
      <c r="H167" s="217">
        <v>-3.298</v>
      </c>
      <c r="I167" s="11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5" t="s">
        <v>185</v>
      </c>
      <c r="AU167" s="215" t="s">
        <v>81</v>
      </c>
      <c r="AV167" s="214" t="s">
        <v>81</v>
      </c>
      <c r="AW167" s="214" t="s">
        <v>36</v>
      </c>
      <c r="AX167" s="214" t="s">
        <v>73</v>
      </c>
      <c r="AY167" s="215" t="s">
        <v>175</v>
      </c>
    </row>
    <row r="168" spans="2:65" s="222" customFormat="1">
      <c r="B168" s="221"/>
      <c r="D168" s="202" t="s">
        <v>185</v>
      </c>
      <c r="E168" s="223" t="s">
        <v>5</v>
      </c>
      <c r="F168" s="224" t="s">
        <v>196</v>
      </c>
      <c r="H168" s="225">
        <v>19.312000000000001</v>
      </c>
      <c r="I168" s="12"/>
      <c r="L168" s="221"/>
      <c r="M168" s="226"/>
      <c r="N168" s="227"/>
      <c r="O168" s="227"/>
      <c r="P168" s="227"/>
      <c r="Q168" s="227"/>
      <c r="R168" s="227"/>
      <c r="S168" s="227"/>
      <c r="T168" s="228"/>
      <c r="AT168" s="223" t="s">
        <v>185</v>
      </c>
      <c r="AU168" s="223" t="s">
        <v>81</v>
      </c>
      <c r="AV168" s="222" t="s">
        <v>113</v>
      </c>
      <c r="AW168" s="222" t="s">
        <v>36</v>
      </c>
      <c r="AX168" s="222" t="s">
        <v>77</v>
      </c>
      <c r="AY168" s="223" t="s">
        <v>175</v>
      </c>
    </row>
    <row r="169" spans="2:65" s="109" customFormat="1" ht="16.5" customHeight="1">
      <c r="B169" s="110"/>
      <c r="C169" s="229" t="s">
        <v>305</v>
      </c>
      <c r="D169" s="229" t="s">
        <v>287</v>
      </c>
      <c r="E169" s="230" t="s">
        <v>306</v>
      </c>
      <c r="F169" s="231" t="s">
        <v>307</v>
      </c>
      <c r="G169" s="232" t="s">
        <v>290</v>
      </c>
      <c r="H169" s="233">
        <v>38.624000000000002</v>
      </c>
      <c r="I169" s="13"/>
      <c r="J169" s="234">
        <f>ROUND(I169*H169,2)</f>
        <v>0</v>
      </c>
      <c r="K169" s="231" t="s">
        <v>200</v>
      </c>
      <c r="L169" s="235"/>
      <c r="M169" s="236" t="s">
        <v>5</v>
      </c>
      <c r="N169" s="237" t="s">
        <v>44</v>
      </c>
      <c r="O169" s="11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99" t="s">
        <v>225</v>
      </c>
      <c r="AT169" s="99" t="s">
        <v>287</v>
      </c>
      <c r="AU169" s="99" t="s">
        <v>81</v>
      </c>
      <c r="AY169" s="99" t="s">
        <v>175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99" t="s">
        <v>77</v>
      </c>
      <c r="BK169" s="201">
        <f>ROUND(I169*H169,2)</f>
        <v>0</v>
      </c>
      <c r="BL169" s="99" t="s">
        <v>113</v>
      </c>
      <c r="BM169" s="99" t="s">
        <v>1178</v>
      </c>
    </row>
    <row r="170" spans="2:65" s="109" customFormat="1" ht="27">
      <c r="B170" s="110"/>
      <c r="D170" s="202" t="s">
        <v>183</v>
      </c>
      <c r="F170" s="203" t="s">
        <v>292</v>
      </c>
      <c r="I170" s="7"/>
      <c r="L170" s="110"/>
      <c r="M170" s="204"/>
      <c r="N170" s="111"/>
      <c r="O170" s="111"/>
      <c r="P170" s="111"/>
      <c r="Q170" s="111"/>
      <c r="R170" s="111"/>
      <c r="S170" s="111"/>
      <c r="T170" s="205"/>
      <c r="AT170" s="99" t="s">
        <v>183</v>
      </c>
      <c r="AU170" s="99" t="s">
        <v>81</v>
      </c>
    </row>
    <row r="171" spans="2:65" s="214" customFormat="1">
      <c r="B171" s="213"/>
      <c r="D171" s="202" t="s">
        <v>185</v>
      </c>
      <c r="F171" s="216" t="s">
        <v>1179</v>
      </c>
      <c r="H171" s="217">
        <v>38.624000000000002</v>
      </c>
      <c r="I171" s="11"/>
      <c r="L171" s="213"/>
      <c r="M171" s="218"/>
      <c r="N171" s="219"/>
      <c r="O171" s="219"/>
      <c r="P171" s="219"/>
      <c r="Q171" s="219"/>
      <c r="R171" s="219"/>
      <c r="S171" s="219"/>
      <c r="T171" s="220"/>
      <c r="AT171" s="215" t="s">
        <v>185</v>
      </c>
      <c r="AU171" s="215" t="s">
        <v>81</v>
      </c>
      <c r="AV171" s="214" t="s">
        <v>81</v>
      </c>
      <c r="AW171" s="214" t="s">
        <v>6</v>
      </c>
      <c r="AX171" s="214" t="s">
        <v>77</v>
      </c>
      <c r="AY171" s="215" t="s">
        <v>175</v>
      </c>
    </row>
    <row r="172" spans="2:65" s="179" customFormat="1" ht="29.85" customHeight="1">
      <c r="B172" s="178"/>
      <c r="D172" s="180" t="s">
        <v>72</v>
      </c>
      <c r="E172" s="189" t="s">
        <v>81</v>
      </c>
      <c r="F172" s="189" t="s">
        <v>310</v>
      </c>
      <c r="I172" s="8"/>
      <c r="J172" s="190">
        <f>BK172</f>
        <v>0</v>
      </c>
      <c r="L172" s="178"/>
      <c r="M172" s="183"/>
      <c r="N172" s="184"/>
      <c r="O172" s="184"/>
      <c r="P172" s="185">
        <f>SUM(P173:P177)</f>
        <v>0</v>
      </c>
      <c r="Q172" s="184"/>
      <c r="R172" s="185">
        <f>SUM(R173:R177)</f>
        <v>2.3834499999999998E-2</v>
      </c>
      <c r="S172" s="184"/>
      <c r="T172" s="186">
        <f>SUM(T173:T177)</f>
        <v>0</v>
      </c>
      <c r="AR172" s="180" t="s">
        <v>77</v>
      </c>
      <c r="AT172" s="187" t="s">
        <v>72</v>
      </c>
      <c r="AU172" s="187" t="s">
        <v>77</v>
      </c>
      <c r="AY172" s="180" t="s">
        <v>175</v>
      </c>
      <c r="BK172" s="188">
        <f>SUM(BK173:BK177)</f>
        <v>0</v>
      </c>
    </row>
    <row r="173" spans="2:65" s="109" customFormat="1" ht="25.5" customHeight="1">
      <c r="B173" s="110"/>
      <c r="C173" s="191" t="s">
        <v>10</v>
      </c>
      <c r="D173" s="191" t="s">
        <v>177</v>
      </c>
      <c r="E173" s="192" t="s">
        <v>311</v>
      </c>
      <c r="F173" s="193" t="s">
        <v>312</v>
      </c>
      <c r="G173" s="194" t="s">
        <v>222</v>
      </c>
      <c r="H173" s="195">
        <v>5.2240000000000002</v>
      </c>
      <c r="I173" s="9"/>
      <c r="J173" s="196">
        <f>ROUND(I173*H173,2)</f>
        <v>0</v>
      </c>
      <c r="K173" s="193" t="s">
        <v>181</v>
      </c>
      <c r="L173" s="110"/>
      <c r="M173" s="197" t="s">
        <v>5</v>
      </c>
      <c r="N173" s="198" t="s">
        <v>44</v>
      </c>
      <c r="O173" s="11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99" t="s">
        <v>113</v>
      </c>
      <c r="AT173" s="99" t="s">
        <v>177</v>
      </c>
      <c r="AU173" s="99" t="s">
        <v>81</v>
      </c>
      <c r="AY173" s="99" t="s">
        <v>175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99" t="s">
        <v>77</v>
      </c>
      <c r="BK173" s="201">
        <f>ROUND(I173*H173,2)</f>
        <v>0</v>
      </c>
      <c r="BL173" s="99" t="s">
        <v>113</v>
      </c>
      <c r="BM173" s="99" t="s">
        <v>1180</v>
      </c>
    </row>
    <row r="174" spans="2:65" s="207" customFormat="1">
      <c r="B174" s="206"/>
      <c r="D174" s="202" t="s">
        <v>185</v>
      </c>
      <c r="E174" s="208" t="s">
        <v>5</v>
      </c>
      <c r="F174" s="209" t="s">
        <v>604</v>
      </c>
      <c r="H174" s="208" t="s">
        <v>5</v>
      </c>
      <c r="I174" s="10"/>
      <c r="L174" s="206"/>
      <c r="M174" s="210"/>
      <c r="N174" s="211"/>
      <c r="O174" s="211"/>
      <c r="P174" s="211"/>
      <c r="Q174" s="211"/>
      <c r="R174" s="211"/>
      <c r="S174" s="211"/>
      <c r="T174" s="212"/>
      <c r="AT174" s="208" t="s">
        <v>185</v>
      </c>
      <c r="AU174" s="208" t="s">
        <v>81</v>
      </c>
      <c r="AV174" s="207" t="s">
        <v>77</v>
      </c>
      <c r="AW174" s="207" t="s">
        <v>36</v>
      </c>
      <c r="AX174" s="207" t="s">
        <v>73</v>
      </c>
      <c r="AY174" s="208" t="s">
        <v>175</v>
      </c>
    </row>
    <row r="175" spans="2:65" s="214" customFormat="1">
      <c r="B175" s="213"/>
      <c r="D175" s="202" t="s">
        <v>185</v>
      </c>
      <c r="E175" s="215" t="s">
        <v>5</v>
      </c>
      <c r="F175" s="216" t="s">
        <v>1154</v>
      </c>
      <c r="H175" s="217">
        <v>5.2240000000000002</v>
      </c>
      <c r="I175" s="11"/>
      <c r="L175" s="213"/>
      <c r="M175" s="218"/>
      <c r="N175" s="219"/>
      <c r="O175" s="219"/>
      <c r="P175" s="219"/>
      <c r="Q175" s="219"/>
      <c r="R175" s="219"/>
      <c r="S175" s="219"/>
      <c r="T175" s="220"/>
      <c r="AT175" s="215" t="s">
        <v>185</v>
      </c>
      <c r="AU175" s="215" t="s">
        <v>81</v>
      </c>
      <c r="AV175" s="214" t="s">
        <v>81</v>
      </c>
      <c r="AW175" s="214" t="s">
        <v>36</v>
      </c>
      <c r="AX175" s="214" t="s">
        <v>77</v>
      </c>
      <c r="AY175" s="215" t="s">
        <v>175</v>
      </c>
    </row>
    <row r="176" spans="2:65" s="109" customFormat="1" ht="16.5" customHeight="1">
      <c r="B176" s="110"/>
      <c r="C176" s="191" t="s">
        <v>314</v>
      </c>
      <c r="D176" s="191" t="s">
        <v>177</v>
      </c>
      <c r="E176" s="192" t="s">
        <v>315</v>
      </c>
      <c r="F176" s="193" t="s">
        <v>316</v>
      </c>
      <c r="G176" s="194" t="s">
        <v>199</v>
      </c>
      <c r="H176" s="195">
        <v>32.65</v>
      </c>
      <c r="I176" s="9"/>
      <c r="J176" s="196">
        <f>ROUND(I176*H176,2)</f>
        <v>0</v>
      </c>
      <c r="K176" s="193" t="s">
        <v>181</v>
      </c>
      <c r="L176" s="110"/>
      <c r="M176" s="197" t="s">
        <v>5</v>
      </c>
      <c r="N176" s="198" t="s">
        <v>44</v>
      </c>
      <c r="O176" s="111"/>
      <c r="P176" s="199">
        <f>O176*H176</f>
        <v>0</v>
      </c>
      <c r="Q176" s="199">
        <v>7.2999999999999996E-4</v>
      </c>
      <c r="R176" s="199">
        <f>Q176*H176</f>
        <v>2.3834499999999998E-2</v>
      </c>
      <c r="S176" s="199">
        <v>0</v>
      </c>
      <c r="T176" s="200">
        <f>S176*H176</f>
        <v>0</v>
      </c>
      <c r="AR176" s="99" t="s">
        <v>113</v>
      </c>
      <c r="AT176" s="99" t="s">
        <v>177</v>
      </c>
      <c r="AU176" s="99" t="s">
        <v>81</v>
      </c>
      <c r="AY176" s="99" t="s">
        <v>175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99" t="s">
        <v>77</v>
      </c>
      <c r="BK176" s="201">
        <f>ROUND(I176*H176,2)</f>
        <v>0</v>
      </c>
      <c r="BL176" s="99" t="s">
        <v>113</v>
      </c>
      <c r="BM176" s="99" t="s">
        <v>1181</v>
      </c>
    </row>
    <row r="177" spans="2:65" s="214" customFormat="1">
      <c r="B177" s="213"/>
      <c r="D177" s="202" t="s">
        <v>185</v>
      </c>
      <c r="E177" s="215" t="s">
        <v>5</v>
      </c>
      <c r="F177" s="216" t="s">
        <v>1182</v>
      </c>
      <c r="H177" s="217">
        <v>32.65</v>
      </c>
      <c r="I177" s="11"/>
      <c r="L177" s="213"/>
      <c r="M177" s="218"/>
      <c r="N177" s="219"/>
      <c r="O177" s="219"/>
      <c r="P177" s="219"/>
      <c r="Q177" s="219"/>
      <c r="R177" s="219"/>
      <c r="S177" s="219"/>
      <c r="T177" s="220"/>
      <c r="AT177" s="215" t="s">
        <v>185</v>
      </c>
      <c r="AU177" s="215" t="s">
        <v>81</v>
      </c>
      <c r="AV177" s="214" t="s">
        <v>81</v>
      </c>
      <c r="AW177" s="214" t="s">
        <v>36</v>
      </c>
      <c r="AX177" s="214" t="s">
        <v>77</v>
      </c>
      <c r="AY177" s="215" t="s">
        <v>175</v>
      </c>
    </row>
    <row r="178" spans="2:65" s="179" customFormat="1" ht="29.85" customHeight="1">
      <c r="B178" s="178"/>
      <c r="D178" s="180" t="s">
        <v>72</v>
      </c>
      <c r="E178" s="189" t="s">
        <v>98</v>
      </c>
      <c r="F178" s="189" t="s">
        <v>319</v>
      </c>
      <c r="I178" s="8"/>
      <c r="J178" s="190">
        <f>BK178</f>
        <v>0</v>
      </c>
      <c r="L178" s="178"/>
      <c r="M178" s="183"/>
      <c r="N178" s="184"/>
      <c r="O178" s="184"/>
      <c r="P178" s="185">
        <f>SUM(P179:P185)</f>
        <v>0</v>
      </c>
      <c r="Q178" s="184"/>
      <c r="R178" s="185">
        <f>SUM(R179:R185)</f>
        <v>0</v>
      </c>
      <c r="S178" s="184"/>
      <c r="T178" s="186">
        <f>SUM(T179:T185)</f>
        <v>6.3734000000000002</v>
      </c>
      <c r="AR178" s="180" t="s">
        <v>77</v>
      </c>
      <c r="AT178" s="187" t="s">
        <v>72</v>
      </c>
      <c r="AU178" s="187" t="s">
        <v>77</v>
      </c>
      <c r="AY178" s="180" t="s">
        <v>175</v>
      </c>
      <c r="BK178" s="188">
        <f>SUM(BK179:BK185)</f>
        <v>0</v>
      </c>
    </row>
    <row r="179" spans="2:65" s="109" customFormat="1" ht="25.5" customHeight="1">
      <c r="B179" s="110"/>
      <c r="C179" s="191" t="s">
        <v>320</v>
      </c>
      <c r="D179" s="191" t="s">
        <v>177</v>
      </c>
      <c r="E179" s="192" t="s">
        <v>321</v>
      </c>
      <c r="F179" s="193" t="s">
        <v>322</v>
      </c>
      <c r="G179" s="194" t="s">
        <v>222</v>
      </c>
      <c r="H179" s="195">
        <v>2.8969999999999998</v>
      </c>
      <c r="I179" s="9"/>
      <c r="J179" s="196">
        <f>ROUND(I179*H179,2)</f>
        <v>0</v>
      </c>
      <c r="K179" s="193" t="s">
        <v>200</v>
      </c>
      <c r="L179" s="110"/>
      <c r="M179" s="197" t="s">
        <v>5</v>
      </c>
      <c r="N179" s="198" t="s">
        <v>44</v>
      </c>
      <c r="O179" s="111"/>
      <c r="P179" s="199">
        <f>O179*H179</f>
        <v>0</v>
      </c>
      <c r="Q179" s="199">
        <v>0</v>
      </c>
      <c r="R179" s="199">
        <f>Q179*H179</f>
        <v>0</v>
      </c>
      <c r="S179" s="199">
        <v>2.2000000000000002</v>
      </c>
      <c r="T179" s="200">
        <f>S179*H179</f>
        <v>6.3734000000000002</v>
      </c>
      <c r="AR179" s="99" t="s">
        <v>113</v>
      </c>
      <c r="AT179" s="99" t="s">
        <v>177</v>
      </c>
      <c r="AU179" s="99" t="s">
        <v>81</v>
      </c>
      <c r="AY179" s="99" t="s">
        <v>175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99" t="s">
        <v>77</v>
      </c>
      <c r="BK179" s="201">
        <f>ROUND(I179*H179,2)</f>
        <v>0</v>
      </c>
      <c r="BL179" s="99" t="s">
        <v>113</v>
      </c>
      <c r="BM179" s="99" t="s">
        <v>1183</v>
      </c>
    </row>
    <row r="180" spans="2:65" s="109" customFormat="1" ht="27">
      <c r="B180" s="110"/>
      <c r="D180" s="202" t="s">
        <v>183</v>
      </c>
      <c r="F180" s="203" t="s">
        <v>324</v>
      </c>
      <c r="I180" s="7"/>
      <c r="L180" s="110"/>
      <c r="M180" s="204"/>
      <c r="N180" s="111"/>
      <c r="O180" s="111"/>
      <c r="P180" s="111"/>
      <c r="Q180" s="111"/>
      <c r="R180" s="111"/>
      <c r="S180" s="111"/>
      <c r="T180" s="205"/>
      <c r="AT180" s="99" t="s">
        <v>183</v>
      </c>
      <c r="AU180" s="99" t="s">
        <v>81</v>
      </c>
    </row>
    <row r="181" spans="2:65" s="207" customFormat="1">
      <c r="B181" s="206"/>
      <c r="D181" s="202" t="s">
        <v>185</v>
      </c>
      <c r="E181" s="208" t="s">
        <v>5</v>
      </c>
      <c r="F181" s="209" t="s">
        <v>325</v>
      </c>
      <c r="H181" s="208" t="s">
        <v>5</v>
      </c>
      <c r="I181" s="10"/>
      <c r="L181" s="206"/>
      <c r="M181" s="210"/>
      <c r="N181" s="211"/>
      <c r="O181" s="211"/>
      <c r="P181" s="211"/>
      <c r="Q181" s="211"/>
      <c r="R181" s="211"/>
      <c r="S181" s="211"/>
      <c r="T181" s="212"/>
      <c r="AT181" s="208" t="s">
        <v>185</v>
      </c>
      <c r="AU181" s="208" t="s">
        <v>81</v>
      </c>
      <c r="AV181" s="207" t="s">
        <v>77</v>
      </c>
      <c r="AW181" s="207" t="s">
        <v>36</v>
      </c>
      <c r="AX181" s="207" t="s">
        <v>73</v>
      </c>
      <c r="AY181" s="208" t="s">
        <v>175</v>
      </c>
    </row>
    <row r="182" spans="2:65" s="214" customFormat="1">
      <c r="B182" s="213"/>
      <c r="D182" s="202" t="s">
        <v>185</v>
      </c>
      <c r="E182" s="215" t="s">
        <v>5</v>
      </c>
      <c r="F182" s="216" t="s">
        <v>1184</v>
      </c>
      <c r="H182" s="217">
        <v>1.0149999999999999</v>
      </c>
      <c r="I182" s="11"/>
      <c r="L182" s="213"/>
      <c r="M182" s="218"/>
      <c r="N182" s="219"/>
      <c r="O182" s="219"/>
      <c r="P182" s="219"/>
      <c r="Q182" s="219"/>
      <c r="R182" s="219"/>
      <c r="S182" s="219"/>
      <c r="T182" s="220"/>
      <c r="AT182" s="215" t="s">
        <v>185</v>
      </c>
      <c r="AU182" s="215" t="s">
        <v>81</v>
      </c>
      <c r="AV182" s="214" t="s">
        <v>81</v>
      </c>
      <c r="AW182" s="214" t="s">
        <v>36</v>
      </c>
      <c r="AX182" s="214" t="s">
        <v>73</v>
      </c>
      <c r="AY182" s="215" t="s">
        <v>175</v>
      </c>
    </row>
    <row r="183" spans="2:65" s="214" customFormat="1">
      <c r="B183" s="213"/>
      <c r="D183" s="202" t="s">
        <v>185</v>
      </c>
      <c r="E183" s="215" t="s">
        <v>5</v>
      </c>
      <c r="F183" s="216" t="s">
        <v>1185</v>
      </c>
      <c r="H183" s="217">
        <v>1.8819999999999999</v>
      </c>
      <c r="I183" s="11"/>
      <c r="L183" s="213"/>
      <c r="M183" s="218"/>
      <c r="N183" s="219"/>
      <c r="O183" s="219"/>
      <c r="P183" s="219"/>
      <c r="Q183" s="219"/>
      <c r="R183" s="219"/>
      <c r="S183" s="219"/>
      <c r="T183" s="220"/>
      <c r="AT183" s="215" t="s">
        <v>185</v>
      </c>
      <c r="AU183" s="215" t="s">
        <v>81</v>
      </c>
      <c r="AV183" s="214" t="s">
        <v>81</v>
      </c>
      <c r="AW183" s="214" t="s">
        <v>36</v>
      </c>
      <c r="AX183" s="214" t="s">
        <v>73</v>
      </c>
      <c r="AY183" s="215" t="s">
        <v>175</v>
      </c>
    </row>
    <row r="184" spans="2:65" s="222" customFormat="1">
      <c r="B184" s="221"/>
      <c r="D184" s="202" t="s">
        <v>185</v>
      </c>
      <c r="E184" s="223" t="s">
        <v>5</v>
      </c>
      <c r="F184" s="224" t="s">
        <v>196</v>
      </c>
      <c r="H184" s="225">
        <v>2.8969999999999998</v>
      </c>
      <c r="I184" s="12"/>
      <c r="L184" s="221"/>
      <c r="M184" s="226"/>
      <c r="N184" s="227"/>
      <c r="O184" s="227"/>
      <c r="P184" s="227"/>
      <c r="Q184" s="227"/>
      <c r="R184" s="227"/>
      <c r="S184" s="227"/>
      <c r="T184" s="228"/>
      <c r="AT184" s="223" t="s">
        <v>185</v>
      </c>
      <c r="AU184" s="223" t="s">
        <v>81</v>
      </c>
      <c r="AV184" s="222" t="s">
        <v>113</v>
      </c>
      <c r="AW184" s="222" t="s">
        <v>36</v>
      </c>
      <c r="AX184" s="222" t="s">
        <v>77</v>
      </c>
      <c r="AY184" s="223" t="s">
        <v>175</v>
      </c>
    </row>
    <row r="185" spans="2:65" s="109" customFormat="1" ht="16.5" customHeight="1">
      <c r="B185" s="110"/>
      <c r="C185" s="191" t="s">
        <v>328</v>
      </c>
      <c r="D185" s="191" t="s">
        <v>177</v>
      </c>
      <c r="E185" s="192" t="s">
        <v>329</v>
      </c>
      <c r="F185" s="193" t="s">
        <v>330</v>
      </c>
      <c r="G185" s="194" t="s">
        <v>199</v>
      </c>
      <c r="H185" s="195">
        <v>32.65</v>
      </c>
      <c r="I185" s="9"/>
      <c r="J185" s="196">
        <f>ROUND(I185*H185,2)</f>
        <v>0</v>
      </c>
      <c r="K185" s="193" t="s">
        <v>181</v>
      </c>
      <c r="L185" s="110"/>
      <c r="M185" s="197" t="s">
        <v>5</v>
      </c>
      <c r="N185" s="198" t="s">
        <v>44</v>
      </c>
      <c r="O185" s="11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AR185" s="99" t="s">
        <v>113</v>
      </c>
      <c r="AT185" s="99" t="s">
        <v>177</v>
      </c>
      <c r="AU185" s="99" t="s">
        <v>81</v>
      </c>
      <c r="AY185" s="99" t="s">
        <v>175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99" t="s">
        <v>77</v>
      </c>
      <c r="BK185" s="201">
        <f>ROUND(I185*H185,2)</f>
        <v>0</v>
      </c>
      <c r="BL185" s="99" t="s">
        <v>113</v>
      </c>
      <c r="BM185" s="99" t="s">
        <v>1186</v>
      </c>
    </row>
    <row r="186" spans="2:65" s="179" customFormat="1" ht="29.85" customHeight="1">
      <c r="B186" s="178"/>
      <c r="D186" s="180" t="s">
        <v>72</v>
      </c>
      <c r="E186" s="189" t="s">
        <v>113</v>
      </c>
      <c r="F186" s="189" t="s">
        <v>332</v>
      </c>
      <c r="I186" s="8"/>
      <c r="J186" s="190">
        <f>BK186</f>
        <v>0</v>
      </c>
      <c r="L186" s="178"/>
      <c r="M186" s="183"/>
      <c r="N186" s="184"/>
      <c r="O186" s="184"/>
      <c r="P186" s="185">
        <f>SUM(P187:P206)</f>
        <v>0</v>
      </c>
      <c r="Q186" s="184"/>
      <c r="R186" s="185">
        <f>SUM(R187:R206)</f>
        <v>0.10719999999999999</v>
      </c>
      <c r="S186" s="184"/>
      <c r="T186" s="186">
        <f>SUM(T187:T206)</f>
        <v>0</v>
      </c>
      <c r="AR186" s="180" t="s">
        <v>77</v>
      </c>
      <c r="AT186" s="187" t="s">
        <v>72</v>
      </c>
      <c r="AU186" s="187" t="s">
        <v>77</v>
      </c>
      <c r="AY186" s="180" t="s">
        <v>175</v>
      </c>
      <c r="BK186" s="188">
        <f>SUM(BK187:BK206)</f>
        <v>0</v>
      </c>
    </row>
    <row r="187" spans="2:65" s="109" customFormat="1" ht="25.5" customHeight="1">
      <c r="B187" s="110"/>
      <c r="C187" s="191" t="s">
        <v>333</v>
      </c>
      <c r="D187" s="191" t="s">
        <v>177</v>
      </c>
      <c r="E187" s="192" t="s">
        <v>334</v>
      </c>
      <c r="F187" s="193" t="s">
        <v>2644</v>
      </c>
      <c r="G187" s="194" t="s">
        <v>222</v>
      </c>
      <c r="H187" s="195">
        <v>0.22500000000000001</v>
      </c>
      <c r="I187" s="9"/>
      <c r="J187" s="196">
        <f>ROUND(I187*H187,2)</f>
        <v>0</v>
      </c>
      <c r="K187" s="193" t="s">
        <v>181</v>
      </c>
      <c r="L187" s="110"/>
      <c r="M187" s="197" t="s">
        <v>5</v>
      </c>
      <c r="N187" s="198" t="s">
        <v>44</v>
      </c>
      <c r="O187" s="11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AR187" s="99" t="s">
        <v>113</v>
      </c>
      <c r="AT187" s="99" t="s">
        <v>177</v>
      </c>
      <c r="AU187" s="99" t="s">
        <v>81</v>
      </c>
      <c r="AY187" s="99" t="s">
        <v>175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99" t="s">
        <v>77</v>
      </c>
      <c r="BK187" s="201">
        <f>ROUND(I187*H187,2)</f>
        <v>0</v>
      </c>
      <c r="BL187" s="99" t="s">
        <v>113</v>
      </c>
      <c r="BM187" s="99" t="s">
        <v>1187</v>
      </c>
    </row>
    <row r="188" spans="2:65" s="207" customFormat="1">
      <c r="B188" s="206"/>
      <c r="D188" s="202" t="s">
        <v>185</v>
      </c>
      <c r="E188" s="208" t="s">
        <v>5</v>
      </c>
      <c r="F188" s="209" t="s">
        <v>283</v>
      </c>
      <c r="H188" s="208" t="s">
        <v>5</v>
      </c>
      <c r="I188" s="10"/>
      <c r="L188" s="206"/>
      <c r="M188" s="210"/>
      <c r="N188" s="211"/>
      <c r="O188" s="211"/>
      <c r="P188" s="211"/>
      <c r="Q188" s="211"/>
      <c r="R188" s="211"/>
      <c r="S188" s="211"/>
      <c r="T188" s="212"/>
      <c r="AT188" s="208" t="s">
        <v>185</v>
      </c>
      <c r="AU188" s="208" t="s">
        <v>81</v>
      </c>
      <c r="AV188" s="207" t="s">
        <v>77</v>
      </c>
      <c r="AW188" s="207" t="s">
        <v>36</v>
      </c>
      <c r="AX188" s="207" t="s">
        <v>73</v>
      </c>
      <c r="AY188" s="208" t="s">
        <v>175</v>
      </c>
    </row>
    <row r="189" spans="2:65" s="207" customFormat="1">
      <c r="B189" s="206"/>
      <c r="D189" s="202" t="s">
        <v>185</v>
      </c>
      <c r="E189" s="208" t="s">
        <v>5</v>
      </c>
      <c r="F189" s="209" t="s">
        <v>336</v>
      </c>
      <c r="H189" s="208" t="s">
        <v>5</v>
      </c>
      <c r="I189" s="10"/>
      <c r="L189" s="206"/>
      <c r="M189" s="210"/>
      <c r="N189" s="211"/>
      <c r="O189" s="211"/>
      <c r="P189" s="211"/>
      <c r="Q189" s="211"/>
      <c r="R189" s="211"/>
      <c r="S189" s="211"/>
      <c r="T189" s="212"/>
      <c r="AT189" s="208" t="s">
        <v>185</v>
      </c>
      <c r="AU189" s="208" t="s">
        <v>81</v>
      </c>
      <c r="AV189" s="207" t="s">
        <v>77</v>
      </c>
      <c r="AW189" s="207" t="s">
        <v>36</v>
      </c>
      <c r="AX189" s="207" t="s">
        <v>73</v>
      </c>
      <c r="AY189" s="208" t="s">
        <v>175</v>
      </c>
    </row>
    <row r="190" spans="2:65" s="214" customFormat="1">
      <c r="B190" s="213"/>
      <c r="D190" s="202" t="s">
        <v>185</v>
      </c>
      <c r="E190" s="215" t="s">
        <v>5</v>
      </c>
      <c r="F190" s="216" t="s">
        <v>1188</v>
      </c>
      <c r="H190" s="217">
        <v>0.22500000000000001</v>
      </c>
      <c r="I190" s="11"/>
      <c r="L190" s="213"/>
      <c r="M190" s="218"/>
      <c r="N190" s="219"/>
      <c r="O190" s="219"/>
      <c r="P190" s="219"/>
      <c r="Q190" s="219"/>
      <c r="R190" s="219"/>
      <c r="S190" s="219"/>
      <c r="T190" s="220"/>
      <c r="AT190" s="215" t="s">
        <v>185</v>
      </c>
      <c r="AU190" s="215" t="s">
        <v>81</v>
      </c>
      <c r="AV190" s="214" t="s">
        <v>81</v>
      </c>
      <c r="AW190" s="214" t="s">
        <v>36</v>
      </c>
      <c r="AX190" s="214" t="s">
        <v>77</v>
      </c>
      <c r="AY190" s="215" t="s">
        <v>175</v>
      </c>
    </row>
    <row r="191" spans="2:65" s="109" customFormat="1" ht="25.5" customHeight="1">
      <c r="B191" s="110"/>
      <c r="C191" s="191" t="s">
        <v>338</v>
      </c>
      <c r="D191" s="191" t="s">
        <v>177</v>
      </c>
      <c r="E191" s="192" t="s">
        <v>339</v>
      </c>
      <c r="F191" s="193" t="s">
        <v>340</v>
      </c>
      <c r="G191" s="194" t="s">
        <v>341</v>
      </c>
      <c r="H191" s="195">
        <v>2</v>
      </c>
      <c r="I191" s="9"/>
      <c r="J191" s="196">
        <f>ROUND(I191*H191,2)</f>
        <v>0</v>
      </c>
      <c r="K191" s="193" t="s">
        <v>200</v>
      </c>
      <c r="L191" s="110"/>
      <c r="M191" s="197" t="s">
        <v>5</v>
      </c>
      <c r="N191" s="198" t="s">
        <v>44</v>
      </c>
      <c r="O191" s="111"/>
      <c r="P191" s="199">
        <f>O191*H191</f>
        <v>0</v>
      </c>
      <c r="Q191" s="199">
        <v>6.6E-3</v>
      </c>
      <c r="R191" s="199">
        <f>Q191*H191</f>
        <v>1.32E-2</v>
      </c>
      <c r="S191" s="199">
        <v>0</v>
      </c>
      <c r="T191" s="200">
        <f>S191*H191</f>
        <v>0</v>
      </c>
      <c r="AR191" s="99" t="s">
        <v>113</v>
      </c>
      <c r="AT191" s="99" t="s">
        <v>177</v>
      </c>
      <c r="AU191" s="99" t="s">
        <v>81</v>
      </c>
      <c r="AY191" s="99" t="s">
        <v>175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99" t="s">
        <v>77</v>
      </c>
      <c r="BK191" s="201">
        <f>ROUND(I191*H191,2)</f>
        <v>0</v>
      </c>
      <c r="BL191" s="99" t="s">
        <v>113</v>
      </c>
      <c r="BM191" s="99" t="s">
        <v>1189</v>
      </c>
    </row>
    <row r="192" spans="2:65" s="207" customFormat="1">
      <c r="B192" s="206"/>
      <c r="D192" s="202" t="s">
        <v>185</v>
      </c>
      <c r="E192" s="208" t="s">
        <v>5</v>
      </c>
      <c r="F192" s="209" t="s">
        <v>343</v>
      </c>
      <c r="H192" s="208" t="s">
        <v>5</v>
      </c>
      <c r="I192" s="10"/>
      <c r="L192" s="206"/>
      <c r="M192" s="210"/>
      <c r="N192" s="211"/>
      <c r="O192" s="211"/>
      <c r="P192" s="211"/>
      <c r="Q192" s="211"/>
      <c r="R192" s="211"/>
      <c r="S192" s="211"/>
      <c r="T192" s="212"/>
      <c r="AT192" s="208" t="s">
        <v>185</v>
      </c>
      <c r="AU192" s="208" t="s">
        <v>81</v>
      </c>
      <c r="AV192" s="207" t="s">
        <v>77</v>
      </c>
      <c r="AW192" s="207" t="s">
        <v>36</v>
      </c>
      <c r="AX192" s="207" t="s">
        <v>73</v>
      </c>
      <c r="AY192" s="208" t="s">
        <v>175</v>
      </c>
    </row>
    <row r="193" spans="2:65" s="214" customFormat="1">
      <c r="B193" s="213"/>
      <c r="D193" s="202" t="s">
        <v>185</v>
      </c>
      <c r="E193" s="215" t="s">
        <v>5</v>
      </c>
      <c r="F193" s="216" t="s">
        <v>639</v>
      </c>
      <c r="H193" s="217">
        <v>2</v>
      </c>
      <c r="I193" s="11"/>
      <c r="L193" s="213"/>
      <c r="M193" s="218"/>
      <c r="N193" s="219"/>
      <c r="O193" s="219"/>
      <c r="P193" s="219"/>
      <c r="Q193" s="219"/>
      <c r="R193" s="219"/>
      <c r="S193" s="219"/>
      <c r="T193" s="220"/>
      <c r="AT193" s="215" t="s">
        <v>185</v>
      </c>
      <c r="AU193" s="215" t="s">
        <v>81</v>
      </c>
      <c r="AV193" s="214" t="s">
        <v>81</v>
      </c>
      <c r="AW193" s="214" t="s">
        <v>36</v>
      </c>
      <c r="AX193" s="214" t="s">
        <v>77</v>
      </c>
      <c r="AY193" s="215" t="s">
        <v>175</v>
      </c>
    </row>
    <row r="194" spans="2:65" s="109" customFormat="1" ht="16.5" customHeight="1">
      <c r="B194" s="110"/>
      <c r="C194" s="229" t="s">
        <v>344</v>
      </c>
      <c r="D194" s="229" t="s">
        <v>287</v>
      </c>
      <c r="E194" s="230" t="s">
        <v>823</v>
      </c>
      <c r="F194" s="231" t="s">
        <v>824</v>
      </c>
      <c r="G194" s="232" t="s">
        <v>341</v>
      </c>
      <c r="H194" s="233">
        <v>1</v>
      </c>
      <c r="I194" s="13"/>
      <c r="J194" s="234">
        <f>ROUND(I194*H194,2)</f>
        <v>0</v>
      </c>
      <c r="K194" s="231" t="s">
        <v>5</v>
      </c>
      <c r="L194" s="235"/>
      <c r="M194" s="236" t="s">
        <v>5</v>
      </c>
      <c r="N194" s="237" t="s">
        <v>44</v>
      </c>
      <c r="O194" s="111"/>
      <c r="P194" s="199">
        <f>O194*H194</f>
        <v>0</v>
      </c>
      <c r="Q194" s="199">
        <v>4.1000000000000002E-2</v>
      </c>
      <c r="R194" s="199">
        <f>Q194*H194</f>
        <v>4.1000000000000002E-2</v>
      </c>
      <c r="S194" s="199">
        <v>0</v>
      </c>
      <c r="T194" s="200">
        <f>S194*H194</f>
        <v>0</v>
      </c>
      <c r="AR194" s="99" t="s">
        <v>225</v>
      </c>
      <c r="AT194" s="99" t="s">
        <v>287</v>
      </c>
      <c r="AU194" s="99" t="s">
        <v>81</v>
      </c>
      <c r="AY194" s="99" t="s">
        <v>175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99" t="s">
        <v>77</v>
      </c>
      <c r="BK194" s="201">
        <f>ROUND(I194*H194,2)</f>
        <v>0</v>
      </c>
      <c r="BL194" s="99" t="s">
        <v>113</v>
      </c>
      <c r="BM194" s="99" t="s">
        <v>1190</v>
      </c>
    </row>
    <row r="195" spans="2:65" s="109" customFormat="1" ht="16.5" customHeight="1">
      <c r="B195" s="110"/>
      <c r="C195" s="229" t="s">
        <v>348</v>
      </c>
      <c r="D195" s="229" t="s">
        <v>287</v>
      </c>
      <c r="E195" s="230" t="s">
        <v>1062</v>
      </c>
      <c r="F195" s="231" t="s">
        <v>1063</v>
      </c>
      <c r="G195" s="232" t="s">
        <v>341</v>
      </c>
      <c r="H195" s="233">
        <v>1</v>
      </c>
      <c r="I195" s="13"/>
      <c r="J195" s="234">
        <f>ROUND(I195*H195,2)</f>
        <v>0</v>
      </c>
      <c r="K195" s="231" t="s">
        <v>200</v>
      </c>
      <c r="L195" s="235"/>
      <c r="M195" s="236" t="s">
        <v>5</v>
      </c>
      <c r="N195" s="237" t="s">
        <v>44</v>
      </c>
      <c r="O195" s="111"/>
      <c r="P195" s="199">
        <f>O195*H195</f>
        <v>0</v>
      </c>
      <c r="Q195" s="199">
        <v>5.2999999999999999E-2</v>
      </c>
      <c r="R195" s="199">
        <f>Q195*H195</f>
        <v>5.2999999999999999E-2</v>
      </c>
      <c r="S195" s="199">
        <v>0</v>
      </c>
      <c r="T195" s="200">
        <f>S195*H195</f>
        <v>0</v>
      </c>
      <c r="AR195" s="99" t="s">
        <v>225</v>
      </c>
      <c r="AT195" s="99" t="s">
        <v>287</v>
      </c>
      <c r="AU195" s="99" t="s">
        <v>81</v>
      </c>
      <c r="AY195" s="99" t="s">
        <v>175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99" t="s">
        <v>77</v>
      </c>
      <c r="BK195" s="201">
        <f>ROUND(I195*H195,2)</f>
        <v>0</v>
      </c>
      <c r="BL195" s="99" t="s">
        <v>113</v>
      </c>
      <c r="BM195" s="99" t="s">
        <v>1191</v>
      </c>
    </row>
    <row r="196" spans="2:65" s="109" customFormat="1" ht="25.5" customHeight="1">
      <c r="B196" s="110"/>
      <c r="C196" s="191" t="s">
        <v>357</v>
      </c>
      <c r="D196" s="191" t="s">
        <v>177</v>
      </c>
      <c r="E196" s="192" t="s">
        <v>349</v>
      </c>
      <c r="F196" s="193" t="s">
        <v>350</v>
      </c>
      <c r="G196" s="194" t="s">
        <v>222</v>
      </c>
      <c r="H196" s="195">
        <v>4.1310000000000002</v>
      </c>
      <c r="I196" s="9"/>
      <c r="J196" s="196">
        <f>ROUND(I196*H196,2)</f>
        <v>0</v>
      </c>
      <c r="K196" s="193" t="s">
        <v>181</v>
      </c>
      <c r="L196" s="110"/>
      <c r="M196" s="197" t="s">
        <v>5</v>
      </c>
      <c r="N196" s="198" t="s">
        <v>44</v>
      </c>
      <c r="O196" s="111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AR196" s="99" t="s">
        <v>113</v>
      </c>
      <c r="AT196" s="99" t="s">
        <v>177</v>
      </c>
      <c r="AU196" s="99" t="s">
        <v>81</v>
      </c>
      <c r="AY196" s="99" t="s">
        <v>175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99" t="s">
        <v>77</v>
      </c>
      <c r="BK196" s="201">
        <f>ROUND(I196*H196,2)</f>
        <v>0</v>
      </c>
      <c r="BL196" s="99" t="s">
        <v>113</v>
      </c>
      <c r="BM196" s="99" t="s">
        <v>1192</v>
      </c>
    </row>
    <row r="197" spans="2:65" s="207" customFormat="1">
      <c r="B197" s="206"/>
      <c r="D197" s="202" t="s">
        <v>185</v>
      </c>
      <c r="E197" s="208" t="s">
        <v>5</v>
      </c>
      <c r="F197" s="209" t="s">
        <v>533</v>
      </c>
      <c r="H197" s="208" t="s">
        <v>5</v>
      </c>
      <c r="I197" s="10"/>
      <c r="L197" s="206"/>
      <c r="M197" s="210"/>
      <c r="N197" s="211"/>
      <c r="O197" s="211"/>
      <c r="P197" s="211"/>
      <c r="Q197" s="211"/>
      <c r="R197" s="211"/>
      <c r="S197" s="211"/>
      <c r="T197" s="212"/>
      <c r="AT197" s="208" t="s">
        <v>185</v>
      </c>
      <c r="AU197" s="208" t="s">
        <v>81</v>
      </c>
      <c r="AV197" s="207" t="s">
        <v>77</v>
      </c>
      <c r="AW197" s="207" t="s">
        <v>36</v>
      </c>
      <c r="AX197" s="207" t="s">
        <v>73</v>
      </c>
      <c r="AY197" s="208" t="s">
        <v>175</v>
      </c>
    </row>
    <row r="198" spans="2:65" s="207" customFormat="1">
      <c r="B198" s="206"/>
      <c r="D198" s="202" t="s">
        <v>185</v>
      </c>
      <c r="E198" s="208" t="s">
        <v>5</v>
      </c>
      <c r="F198" s="209" t="s">
        <v>230</v>
      </c>
      <c r="H198" s="208" t="s">
        <v>5</v>
      </c>
      <c r="I198" s="10"/>
      <c r="L198" s="206"/>
      <c r="M198" s="210"/>
      <c r="N198" s="211"/>
      <c r="O198" s="211"/>
      <c r="P198" s="211"/>
      <c r="Q198" s="211"/>
      <c r="R198" s="211"/>
      <c r="S198" s="211"/>
      <c r="T198" s="212"/>
      <c r="AT198" s="208" t="s">
        <v>185</v>
      </c>
      <c r="AU198" s="208" t="s">
        <v>81</v>
      </c>
      <c r="AV198" s="207" t="s">
        <v>77</v>
      </c>
      <c r="AW198" s="207" t="s">
        <v>36</v>
      </c>
      <c r="AX198" s="207" t="s">
        <v>73</v>
      </c>
      <c r="AY198" s="208" t="s">
        <v>175</v>
      </c>
    </row>
    <row r="199" spans="2:65" s="214" customFormat="1">
      <c r="B199" s="213"/>
      <c r="D199" s="202" t="s">
        <v>185</v>
      </c>
      <c r="E199" s="215" t="s">
        <v>5</v>
      </c>
      <c r="F199" s="216" t="s">
        <v>1193</v>
      </c>
      <c r="H199" s="217">
        <v>3.93</v>
      </c>
      <c r="I199" s="11"/>
      <c r="L199" s="213"/>
      <c r="M199" s="218"/>
      <c r="N199" s="219"/>
      <c r="O199" s="219"/>
      <c r="P199" s="219"/>
      <c r="Q199" s="219"/>
      <c r="R199" s="219"/>
      <c r="S199" s="219"/>
      <c r="T199" s="220"/>
      <c r="AT199" s="215" t="s">
        <v>185</v>
      </c>
      <c r="AU199" s="215" t="s">
        <v>81</v>
      </c>
      <c r="AV199" s="214" t="s">
        <v>81</v>
      </c>
      <c r="AW199" s="214" t="s">
        <v>36</v>
      </c>
      <c r="AX199" s="214" t="s">
        <v>73</v>
      </c>
      <c r="AY199" s="215" t="s">
        <v>175</v>
      </c>
    </row>
    <row r="200" spans="2:65" s="207" customFormat="1">
      <c r="B200" s="206"/>
      <c r="D200" s="202" t="s">
        <v>185</v>
      </c>
      <c r="E200" s="208" t="s">
        <v>5</v>
      </c>
      <c r="F200" s="209" t="s">
        <v>354</v>
      </c>
      <c r="H200" s="208" t="s">
        <v>5</v>
      </c>
      <c r="I200" s="10"/>
      <c r="L200" s="206"/>
      <c r="M200" s="210"/>
      <c r="N200" s="211"/>
      <c r="O200" s="211"/>
      <c r="P200" s="211"/>
      <c r="Q200" s="211"/>
      <c r="R200" s="211"/>
      <c r="S200" s="211"/>
      <c r="T200" s="212"/>
      <c r="AT200" s="208" t="s">
        <v>185</v>
      </c>
      <c r="AU200" s="208" t="s">
        <v>81</v>
      </c>
      <c r="AV200" s="207" t="s">
        <v>77</v>
      </c>
      <c r="AW200" s="207" t="s">
        <v>36</v>
      </c>
      <c r="AX200" s="207" t="s">
        <v>73</v>
      </c>
      <c r="AY200" s="208" t="s">
        <v>175</v>
      </c>
    </row>
    <row r="201" spans="2:65" s="207" customFormat="1">
      <c r="B201" s="206"/>
      <c r="D201" s="202" t="s">
        <v>185</v>
      </c>
      <c r="E201" s="208" t="s">
        <v>5</v>
      </c>
      <c r="F201" s="209" t="s">
        <v>355</v>
      </c>
      <c r="H201" s="208" t="s">
        <v>5</v>
      </c>
      <c r="I201" s="10"/>
      <c r="L201" s="206"/>
      <c r="M201" s="210"/>
      <c r="N201" s="211"/>
      <c r="O201" s="211"/>
      <c r="P201" s="211"/>
      <c r="Q201" s="211"/>
      <c r="R201" s="211"/>
      <c r="S201" s="211"/>
      <c r="T201" s="212"/>
      <c r="AT201" s="208" t="s">
        <v>185</v>
      </c>
      <c r="AU201" s="208" t="s">
        <v>81</v>
      </c>
      <c r="AV201" s="207" t="s">
        <v>77</v>
      </c>
      <c r="AW201" s="207" t="s">
        <v>36</v>
      </c>
      <c r="AX201" s="207" t="s">
        <v>73</v>
      </c>
      <c r="AY201" s="208" t="s">
        <v>175</v>
      </c>
    </row>
    <row r="202" spans="2:65" s="214" customFormat="1">
      <c r="B202" s="213"/>
      <c r="D202" s="202" t="s">
        <v>185</v>
      </c>
      <c r="E202" s="215" t="s">
        <v>5</v>
      </c>
      <c r="F202" s="216" t="s">
        <v>356</v>
      </c>
      <c r="H202" s="217">
        <v>0.20100000000000001</v>
      </c>
      <c r="I202" s="11"/>
      <c r="L202" s="213"/>
      <c r="M202" s="218"/>
      <c r="N202" s="219"/>
      <c r="O202" s="219"/>
      <c r="P202" s="219"/>
      <c r="Q202" s="219"/>
      <c r="R202" s="219"/>
      <c r="S202" s="219"/>
      <c r="T202" s="220"/>
      <c r="AT202" s="215" t="s">
        <v>185</v>
      </c>
      <c r="AU202" s="215" t="s">
        <v>81</v>
      </c>
      <c r="AV202" s="214" t="s">
        <v>81</v>
      </c>
      <c r="AW202" s="214" t="s">
        <v>36</v>
      </c>
      <c r="AX202" s="214" t="s">
        <v>73</v>
      </c>
      <c r="AY202" s="215" t="s">
        <v>175</v>
      </c>
    </row>
    <row r="203" spans="2:65" s="222" customFormat="1">
      <c r="B203" s="221"/>
      <c r="D203" s="202" t="s">
        <v>185</v>
      </c>
      <c r="E203" s="223" t="s">
        <v>5</v>
      </c>
      <c r="F203" s="224" t="s">
        <v>196</v>
      </c>
      <c r="H203" s="225">
        <v>4.1310000000000002</v>
      </c>
      <c r="I203" s="12"/>
      <c r="L203" s="221"/>
      <c r="M203" s="226"/>
      <c r="N203" s="227"/>
      <c r="O203" s="227"/>
      <c r="P203" s="227"/>
      <c r="Q203" s="227"/>
      <c r="R203" s="227"/>
      <c r="S203" s="227"/>
      <c r="T203" s="228"/>
      <c r="AT203" s="223" t="s">
        <v>185</v>
      </c>
      <c r="AU203" s="223" t="s">
        <v>81</v>
      </c>
      <c r="AV203" s="222" t="s">
        <v>113</v>
      </c>
      <c r="AW203" s="222" t="s">
        <v>36</v>
      </c>
      <c r="AX203" s="222" t="s">
        <v>77</v>
      </c>
      <c r="AY203" s="223" t="s">
        <v>175</v>
      </c>
    </row>
    <row r="204" spans="2:65" s="109" customFormat="1" ht="25.5" customHeight="1">
      <c r="B204" s="110"/>
      <c r="C204" s="191" t="s">
        <v>363</v>
      </c>
      <c r="D204" s="191" t="s">
        <v>177</v>
      </c>
      <c r="E204" s="192" t="s">
        <v>358</v>
      </c>
      <c r="F204" s="193" t="s">
        <v>359</v>
      </c>
      <c r="G204" s="194" t="s">
        <v>222</v>
      </c>
      <c r="H204" s="195">
        <v>3.298</v>
      </c>
      <c r="I204" s="9"/>
      <c r="J204" s="196">
        <f>ROUND(I204*H204,2)</f>
        <v>0</v>
      </c>
      <c r="K204" s="193" t="s">
        <v>181</v>
      </c>
      <c r="L204" s="110"/>
      <c r="M204" s="197" t="s">
        <v>5</v>
      </c>
      <c r="N204" s="198" t="s">
        <v>44</v>
      </c>
      <c r="O204" s="111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AR204" s="99" t="s">
        <v>113</v>
      </c>
      <c r="AT204" s="99" t="s">
        <v>177</v>
      </c>
      <c r="AU204" s="99" t="s">
        <v>81</v>
      </c>
      <c r="AY204" s="99" t="s">
        <v>175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99" t="s">
        <v>77</v>
      </c>
      <c r="BK204" s="201">
        <f>ROUND(I204*H204,2)</f>
        <v>0</v>
      </c>
      <c r="BL204" s="99" t="s">
        <v>113</v>
      </c>
      <c r="BM204" s="99" t="s">
        <v>1194</v>
      </c>
    </row>
    <row r="205" spans="2:65" s="207" customFormat="1">
      <c r="B205" s="206"/>
      <c r="D205" s="202" t="s">
        <v>185</v>
      </c>
      <c r="E205" s="208" t="s">
        <v>5</v>
      </c>
      <c r="F205" s="209" t="s">
        <v>533</v>
      </c>
      <c r="H205" s="208" t="s">
        <v>5</v>
      </c>
      <c r="I205" s="10"/>
      <c r="L205" s="206"/>
      <c r="M205" s="210"/>
      <c r="N205" s="211"/>
      <c r="O205" s="211"/>
      <c r="P205" s="211"/>
      <c r="Q205" s="211"/>
      <c r="R205" s="211"/>
      <c r="S205" s="211"/>
      <c r="T205" s="212"/>
      <c r="AT205" s="208" t="s">
        <v>185</v>
      </c>
      <c r="AU205" s="208" t="s">
        <v>81</v>
      </c>
      <c r="AV205" s="207" t="s">
        <v>77</v>
      </c>
      <c r="AW205" s="207" t="s">
        <v>36</v>
      </c>
      <c r="AX205" s="207" t="s">
        <v>73</v>
      </c>
      <c r="AY205" s="208" t="s">
        <v>175</v>
      </c>
    </row>
    <row r="206" spans="2:65" s="214" customFormat="1">
      <c r="B206" s="213"/>
      <c r="D206" s="202" t="s">
        <v>185</v>
      </c>
      <c r="E206" s="215" t="s">
        <v>5</v>
      </c>
      <c r="F206" s="216" t="s">
        <v>1195</v>
      </c>
      <c r="H206" s="217">
        <v>3.298</v>
      </c>
      <c r="I206" s="11"/>
      <c r="L206" s="213"/>
      <c r="M206" s="218"/>
      <c r="N206" s="219"/>
      <c r="O206" s="219"/>
      <c r="P206" s="219"/>
      <c r="Q206" s="219"/>
      <c r="R206" s="219"/>
      <c r="S206" s="219"/>
      <c r="T206" s="220"/>
      <c r="AT206" s="215" t="s">
        <v>185</v>
      </c>
      <c r="AU206" s="215" t="s">
        <v>81</v>
      </c>
      <c r="AV206" s="214" t="s">
        <v>81</v>
      </c>
      <c r="AW206" s="214" t="s">
        <v>36</v>
      </c>
      <c r="AX206" s="214" t="s">
        <v>77</v>
      </c>
      <c r="AY206" s="215" t="s">
        <v>175</v>
      </c>
    </row>
    <row r="207" spans="2:65" s="179" customFormat="1" ht="29.85" customHeight="1">
      <c r="B207" s="178"/>
      <c r="D207" s="180" t="s">
        <v>72</v>
      </c>
      <c r="E207" s="189" t="s">
        <v>125</v>
      </c>
      <c r="F207" s="189" t="s">
        <v>362</v>
      </c>
      <c r="I207" s="8"/>
      <c r="J207" s="190">
        <f>BK207</f>
        <v>0</v>
      </c>
      <c r="L207" s="178"/>
      <c r="M207" s="183"/>
      <c r="N207" s="184"/>
      <c r="O207" s="184"/>
      <c r="P207" s="185">
        <f>SUM(P208:P217)</f>
        <v>0</v>
      </c>
      <c r="Q207" s="184"/>
      <c r="R207" s="185">
        <f>SUM(R208:R217)</f>
        <v>0</v>
      </c>
      <c r="S207" s="184"/>
      <c r="T207" s="186">
        <f>SUM(T208:T217)</f>
        <v>0</v>
      </c>
      <c r="AR207" s="180" t="s">
        <v>77</v>
      </c>
      <c r="AT207" s="187" t="s">
        <v>72</v>
      </c>
      <c r="AU207" s="187" t="s">
        <v>77</v>
      </c>
      <c r="AY207" s="180" t="s">
        <v>175</v>
      </c>
      <c r="BK207" s="188">
        <f>SUM(BK208:BK217)</f>
        <v>0</v>
      </c>
    </row>
    <row r="208" spans="2:65" s="109" customFormat="1" ht="25.5" customHeight="1">
      <c r="B208" s="110"/>
      <c r="C208" s="191" t="s">
        <v>369</v>
      </c>
      <c r="D208" s="191" t="s">
        <v>177</v>
      </c>
      <c r="E208" s="192" t="s">
        <v>364</v>
      </c>
      <c r="F208" s="193" t="s">
        <v>365</v>
      </c>
      <c r="G208" s="194" t="s">
        <v>180</v>
      </c>
      <c r="H208" s="195">
        <v>40.813000000000002</v>
      </c>
      <c r="I208" s="9"/>
      <c r="J208" s="196">
        <f>ROUND(I208*H208,2)</f>
        <v>0</v>
      </c>
      <c r="K208" s="193" t="s">
        <v>200</v>
      </c>
      <c r="L208" s="110"/>
      <c r="M208" s="197" t="s">
        <v>5</v>
      </c>
      <c r="N208" s="198" t="s">
        <v>44</v>
      </c>
      <c r="O208" s="111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AR208" s="99" t="s">
        <v>113</v>
      </c>
      <c r="AT208" s="99" t="s">
        <v>177</v>
      </c>
      <c r="AU208" s="99" t="s">
        <v>81</v>
      </c>
      <c r="AY208" s="99" t="s">
        <v>175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99" t="s">
        <v>77</v>
      </c>
      <c r="BK208" s="201">
        <f>ROUND(I208*H208,2)</f>
        <v>0</v>
      </c>
      <c r="BL208" s="99" t="s">
        <v>113</v>
      </c>
      <c r="BM208" s="99" t="s">
        <v>1196</v>
      </c>
    </row>
    <row r="209" spans="2:65" s="207" customFormat="1">
      <c r="B209" s="206"/>
      <c r="D209" s="202" t="s">
        <v>185</v>
      </c>
      <c r="E209" s="208" t="s">
        <v>5</v>
      </c>
      <c r="F209" s="209" t="s">
        <v>367</v>
      </c>
      <c r="H209" s="208" t="s">
        <v>5</v>
      </c>
      <c r="I209" s="10"/>
      <c r="L209" s="206"/>
      <c r="M209" s="210"/>
      <c r="N209" s="211"/>
      <c r="O209" s="211"/>
      <c r="P209" s="211"/>
      <c r="Q209" s="211"/>
      <c r="R209" s="211"/>
      <c r="S209" s="211"/>
      <c r="T209" s="212"/>
      <c r="AT209" s="208" t="s">
        <v>185</v>
      </c>
      <c r="AU209" s="208" t="s">
        <v>81</v>
      </c>
      <c r="AV209" s="207" t="s">
        <v>77</v>
      </c>
      <c r="AW209" s="207" t="s">
        <v>36</v>
      </c>
      <c r="AX209" s="207" t="s">
        <v>73</v>
      </c>
      <c r="AY209" s="208" t="s">
        <v>175</v>
      </c>
    </row>
    <row r="210" spans="2:65" s="214" customFormat="1">
      <c r="B210" s="213"/>
      <c r="D210" s="202" t="s">
        <v>185</v>
      </c>
      <c r="E210" s="215" t="s">
        <v>5</v>
      </c>
      <c r="F210" s="216" t="s">
        <v>1197</v>
      </c>
      <c r="H210" s="217">
        <v>40.813000000000002</v>
      </c>
      <c r="I210" s="11"/>
      <c r="L210" s="213"/>
      <c r="M210" s="218"/>
      <c r="N210" s="219"/>
      <c r="O210" s="219"/>
      <c r="P210" s="219"/>
      <c r="Q210" s="219"/>
      <c r="R210" s="219"/>
      <c r="S210" s="219"/>
      <c r="T210" s="220"/>
      <c r="AT210" s="215" t="s">
        <v>185</v>
      </c>
      <c r="AU210" s="215" t="s">
        <v>81</v>
      </c>
      <c r="AV210" s="214" t="s">
        <v>81</v>
      </c>
      <c r="AW210" s="214" t="s">
        <v>36</v>
      </c>
      <c r="AX210" s="214" t="s">
        <v>77</v>
      </c>
      <c r="AY210" s="215" t="s">
        <v>175</v>
      </c>
    </row>
    <row r="211" spans="2:65" s="109" customFormat="1" ht="25.5" customHeight="1">
      <c r="B211" s="110"/>
      <c r="C211" s="191" t="s">
        <v>376</v>
      </c>
      <c r="D211" s="191" t="s">
        <v>177</v>
      </c>
      <c r="E211" s="192" t="s">
        <v>370</v>
      </c>
      <c r="F211" s="193" t="s">
        <v>371</v>
      </c>
      <c r="G211" s="194" t="s">
        <v>180</v>
      </c>
      <c r="H211" s="195">
        <v>40.813000000000002</v>
      </c>
      <c r="I211" s="9"/>
      <c r="J211" s="196">
        <f>ROUND(I211*H211,2)</f>
        <v>0</v>
      </c>
      <c r="K211" s="193" t="s">
        <v>200</v>
      </c>
      <c r="L211" s="110"/>
      <c r="M211" s="197" t="s">
        <v>5</v>
      </c>
      <c r="N211" s="198" t="s">
        <v>44</v>
      </c>
      <c r="O211" s="111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AR211" s="99" t="s">
        <v>113</v>
      </c>
      <c r="AT211" s="99" t="s">
        <v>177</v>
      </c>
      <c r="AU211" s="99" t="s">
        <v>81</v>
      </c>
      <c r="AY211" s="99" t="s">
        <v>175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99" t="s">
        <v>77</v>
      </c>
      <c r="BK211" s="201">
        <f>ROUND(I211*H211,2)</f>
        <v>0</v>
      </c>
      <c r="BL211" s="99" t="s">
        <v>113</v>
      </c>
      <c r="BM211" s="99" t="s">
        <v>1198</v>
      </c>
    </row>
    <row r="212" spans="2:65" s="207" customFormat="1">
      <c r="B212" s="206"/>
      <c r="D212" s="202" t="s">
        <v>185</v>
      </c>
      <c r="E212" s="208" t="s">
        <v>5</v>
      </c>
      <c r="F212" s="209" t="s">
        <v>373</v>
      </c>
      <c r="H212" s="208" t="s">
        <v>5</v>
      </c>
      <c r="I212" s="10"/>
      <c r="L212" s="206"/>
      <c r="M212" s="210"/>
      <c r="N212" s="211"/>
      <c r="O212" s="211"/>
      <c r="P212" s="211"/>
      <c r="Q212" s="211"/>
      <c r="R212" s="211"/>
      <c r="S212" s="211"/>
      <c r="T212" s="212"/>
      <c r="AT212" s="208" t="s">
        <v>185</v>
      </c>
      <c r="AU212" s="208" t="s">
        <v>81</v>
      </c>
      <c r="AV212" s="207" t="s">
        <v>77</v>
      </c>
      <c r="AW212" s="207" t="s">
        <v>36</v>
      </c>
      <c r="AX212" s="207" t="s">
        <v>73</v>
      </c>
      <c r="AY212" s="208" t="s">
        <v>175</v>
      </c>
    </row>
    <row r="213" spans="2:65" s="207" customFormat="1">
      <c r="B213" s="206"/>
      <c r="D213" s="202" t="s">
        <v>185</v>
      </c>
      <c r="E213" s="208" t="s">
        <v>5</v>
      </c>
      <c r="F213" s="209" t="s">
        <v>374</v>
      </c>
      <c r="H213" s="208" t="s">
        <v>5</v>
      </c>
      <c r="I213" s="10"/>
      <c r="L213" s="206"/>
      <c r="M213" s="210"/>
      <c r="N213" s="211"/>
      <c r="O213" s="211"/>
      <c r="P213" s="211"/>
      <c r="Q213" s="211"/>
      <c r="R213" s="211"/>
      <c r="S213" s="211"/>
      <c r="T213" s="212"/>
      <c r="AT213" s="208" t="s">
        <v>185</v>
      </c>
      <c r="AU213" s="208" t="s">
        <v>81</v>
      </c>
      <c r="AV213" s="207" t="s">
        <v>77</v>
      </c>
      <c r="AW213" s="207" t="s">
        <v>36</v>
      </c>
      <c r="AX213" s="207" t="s">
        <v>73</v>
      </c>
      <c r="AY213" s="208" t="s">
        <v>175</v>
      </c>
    </row>
    <row r="214" spans="2:65" s="214" customFormat="1">
      <c r="B214" s="213"/>
      <c r="D214" s="202" t="s">
        <v>185</v>
      </c>
      <c r="E214" s="215" t="s">
        <v>5</v>
      </c>
      <c r="F214" s="216" t="s">
        <v>1197</v>
      </c>
      <c r="H214" s="217">
        <v>40.813000000000002</v>
      </c>
      <c r="I214" s="11"/>
      <c r="L214" s="213"/>
      <c r="M214" s="218"/>
      <c r="N214" s="219"/>
      <c r="O214" s="219"/>
      <c r="P214" s="219"/>
      <c r="Q214" s="219"/>
      <c r="R214" s="219"/>
      <c r="S214" s="219"/>
      <c r="T214" s="220"/>
      <c r="AT214" s="215" t="s">
        <v>185</v>
      </c>
      <c r="AU214" s="215" t="s">
        <v>81</v>
      </c>
      <c r="AV214" s="214" t="s">
        <v>81</v>
      </c>
      <c r="AW214" s="214" t="s">
        <v>36</v>
      </c>
      <c r="AX214" s="214" t="s">
        <v>77</v>
      </c>
      <c r="AY214" s="215" t="s">
        <v>175</v>
      </c>
    </row>
    <row r="215" spans="2:65" s="109" customFormat="1" ht="25.5" customHeight="1">
      <c r="B215" s="110"/>
      <c r="C215" s="191" t="s">
        <v>381</v>
      </c>
      <c r="D215" s="191" t="s">
        <v>177</v>
      </c>
      <c r="E215" s="192" t="s">
        <v>377</v>
      </c>
      <c r="F215" s="193" t="s">
        <v>378</v>
      </c>
      <c r="G215" s="194" t="s">
        <v>180</v>
      </c>
      <c r="H215" s="195">
        <v>40.813000000000002</v>
      </c>
      <c r="I215" s="9"/>
      <c r="J215" s="196">
        <f>ROUND(I215*H215,2)</f>
        <v>0</v>
      </c>
      <c r="K215" s="193" t="s">
        <v>200</v>
      </c>
      <c r="L215" s="110"/>
      <c r="M215" s="197" t="s">
        <v>5</v>
      </c>
      <c r="N215" s="198" t="s">
        <v>44</v>
      </c>
      <c r="O215" s="111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99" t="s">
        <v>113</v>
      </c>
      <c r="AT215" s="99" t="s">
        <v>177</v>
      </c>
      <c r="AU215" s="99" t="s">
        <v>81</v>
      </c>
      <c r="AY215" s="99" t="s">
        <v>175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99" t="s">
        <v>77</v>
      </c>
      <c r="BK215" s="201">
        <f>ROUND(I215*H215,2)</f>
        <v>0</v>
      </c>
      <c r="BL215" s="99" t="s">
        <v>113</v>
      </c>
      <c r="BM215" s="99" t="s">
        <v>1199</v>
      </c>
    </row>
    <row r="216" spans="2:65" s="207" customFormat="1">
      <c r="B216" s="206"/>
      <c r="D216" s="202" t="s">
        <v>185</v>
      </c>
      <c r="E216" s="208" t="s">
        <v>5</v>
      </c>
      <c r="F216" s="209" t="s">
        <v>367</v>
      </c>
      <c r="H216" s="208" t="s">
        <v>5</v>
      </c>
      <c r="I216" s="10"/>
      <c r="L216" s="206"/>
      <c r="M216" s="210"/>
      <c r="N216" s="211"/>
      <c r="O216" s="211"/>
      <c r="P216" s="211"/>
      <c r="Q216" s="211"/>
      <c r="R216" s="211"/>
      <c r="S216" s="211"/>
      <c r="T216" s="212"/>
      <c r="AT216" s="208" t="s">
        <v>185</v>
      </c>
      <c r="AU216" s="208" t="s">
        <v>81</v>
      </c>
      <c r="AV216" s="207" t="s">
        <v>77</v>
      </c>
      <c r="AW216" s="207" t="s">
        <v>36</v>
      </c>
      <c r="AX216" s="207" t="s">
        <v>73</v>
      </c>
      <c r="AY216" s="208" t="s">
        <v>175</v>
      </c>
    </row>
    <row r="217" spans="2:65" s="214" customFormat="1">
      <c r="B217" s="213"/>
      <c r="D217" s="202" t="s">
        <v>185</v>
      </c>
      <c r="E217" s="215" t="s">
        <v>5</v>
      </c>
      <c r="F217" s="216" t="s">
        <v>1197</v>
      </c>
      <c r="H217" s="217">
        <v>40.813000000000002</v>
      </c>
      <c r="I217" s="11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5" t="s">
        <v>185</v>
      </c>
      <c r="AU217" s="215" t="s">
        <v>81</v>
      </c>
      <c r="AV217" s="214" t="s">
        <v>81</v>
      </c>
      <c r="AW217" s="214" t="s">
        <v>36</v>
      </c>
      <c r="AX217" s="214" t="s">
        <v>77</v>
      </c>
      <c r="AY217" s="215" t="s">
        <v>175</v>
      </c>
    </row>
    <row r="218" spans="2:65" s="179" customFormat="1" ht="29.85" customHeight="1">
      <c r="B218" s="178"/>
      <c r="D218" s="180" t="s">
        <v>72</v>
      </c>
      <c r="E218" s="189" t="s">
        <v>225</v>
      </c>
      <c r="F218" s="189" t="s">
        <v>380</v>
      </c>
      <c r="I218" s="8"/>
      <c r="J218" s="190">
        <f>SUM(J219:J268)</f>
        <v>0</v>
      </c>
      <c r="L218" s="178"/>
      <c r="M218" s="183"/>
      <c r="N218" s="184"/>
      <c r="O218" s="184"/>
      <c r="P218" s="185">
        <f>SUM(P219:P265)</f>
        <v>0</v>
      </c>
      <c r="Q218" s="184"/>
      <c r="R218" s="185">
        <f>SUM(R219:R265)</f>
        <v>7.9568925000000004</v>
      </c>
      <c r="S218" s="184"/>
      <c r="T218" s="186">
        <f>SUM(T219:T265)</f>
        <v>0.1</v>
      </c>
      <c r="AR218" s="180" t="s">
        <v>77</v>
      </c>
      <c r="AT218" s="187" t="s">
        <v>72</v>
      </c>
      <c r="AU218" s="187" t="s">
        <v>77</v>
      </c>
      <c r="AY218" s="180" t="s">
        <v>175</v>
      </c>
      <c r="BK218" s="188">
        <f>SUM(BK219:BK265)</f>
        <v>0</v>
      </c>
    </row>
    <row r="219" spans="2:65" s="109" customFormat="1" ht="25.5" customHeight="1">
      <c r="B219" s="110"/>
      <c r="C219" s="191" t="s">
        <v>386</v>
      </c>
      <c r="D219" s="191" t="s">
        <v>177</v>
      </c>
      <c r="E219" s="192" t="s">
        <v>382</v>
      </c>
      <c r="F219" s="193" t="s">
        <v>383</v>
      </c>
      <c r="G219" s="194" t="s">
        <v>199</v>
      </c>
      <c r="H219" s="195">
        <v>8</v>
      </c>
      <c r="I219" s="9"/>
      <c r="J219" s="196">
        <f>ROUND(I219*H219,2)</f>
        <v>0</v>
      </c>
      <c r="K219" s="193" t="s">
        <v>200</v>
      </c>
      <c r="L219" s="110"/>
      <c r="M219" s="197" t="s">
        <v>5</v>
      </c>
      <c r="N219" s="198" t="s">
        <v>44</v>
      </c>
      <c r="O219" s="111"/>
      <c r="P219" s="199">
        <f>O219*H219</f>
        <v>0</v>
      </c>
      <c r="Q219" s="199">
        <v>3.0000000000000001E-5</v>
      </c>
      <c r="R219" s="199">
        <f>Q219*H219</f>
        <v>2.4000000000000001E-4</v>
      </c>
      <c r="S219" s="199">
        <v>0</v>
      </c>
      <c r="T219" s="200">
        <f>S219*H219</f>
        <v>0</v>
      </c>
      <c r="AR219" s="99" t="s">
        <v>113</v>
      </c>
      <c r="AT219" s="99" t="s">
        <v>177</v>
      </c>
      <c r="AU219" s="99" t="s">
        <v>81</v>
      </c>
      <c r="AY219" s="99" t="s">
        <v>175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99" t="s">
        <v>77</v>
      </c>
      <c r="BK219" s="201">
        <f>ROUND(I219*H219,2)</f>
        <v>0</v>
      </c>
      <c r="BL219" s="99" t="s">
        <v>113</v>
      </c>
      <c r="BM219" s="99" t="s">
        <v>1200</v>
      </c>
    </row>
    <row r="220" spans="2:65" s="214" customFormat="1">
      <c r="B220" s="213"/>
      <c r="D220" s="202" t="s">
        <v>185</v>
      </c>
      <c r="E220" s="215" t="s">
        <v>5</v>
      </c>
      <c r="F220" s="216" t="s">
        <v>1201</v>
      </c>
      <c r="H220" s="217">
        <v>8</v>
      </c>
      <c r="I220" s="11"/>
      <c r="L220" s="213"/>
      <c r="M220" s="218"/>
      <c r="N220" s="219"/>
      <c r="O220" s="219"/>
      <c r="P220" s="219"/>
      <c r="Q220" s="219"/>
      <c r="R220" s="219"/>
      <c r="S220" s="219"/>
      <c r="T220" s="220"/>
      <c r="AT220" s="215" t="s">
        <v>185</v>
      </c>
      <c r="AU220" s="215" t="s">
        <v>81</v>
      </c>
      <c r="AV220" s="214" t="s">
        <v>81</v>
      </c>
      <c r="AW220" s="214" t="s">
        <v>36</v>
      </c>
      <c r="AX220" s="214" t="s">
        <v>77</v>
      </c>
      <c r="AY220" s="215" t="s">
        <v>175</v>
      </c>
    </row>
    <row r="221" spans="2:65" s="109" customFormat="1" ht="16.5" customHeight="1">
      <c r="B221" s="110"/>
      <c r="C221" s="229" t="s">
        <v>390</v>
      </c>
      <c r="D221" s="229" t="s">
        <v>287</v>
      </c>
      <c r="E221" s="230" t="s">
        <v>387</v>
      </c>
      <c r="F221" s="231" t="s">
        <v>388</v>
      </c>
      <c r="G221" s="232" t="s">
        <v>199</v>
      </c>
      <c r="H221" s="233">
        <v>8</v>
      </c>
      <c r="I221" s="13"/>
      <c r="J221" s="234">
        <f>ROUND(I221*H221,2)</f>
        <v>0</v>
      </c>
      <c r="K221" s="231" t="s">
        <v>200</v>
      </c>
      <c r="L221" s="235"/>
      <c r="M221" s="236" t="s">
        <v>5</v>
      </c>
      <c r="N221" s="237" t="s">
        <v>44</v>
      </c>
      <c r="O221" s="111"/>
      <c r="P221" s="199">
        <f>O221*H221</f>
        <v>0</v>
      </c>
      <c r="Q221" s="199">
        <v>2.4E-2</v>
      </c>
      <c r="R221" s="199">
        <f>Q221*H221</f>
        <v>0.192</v>
      </c>
      <c r="S221" s="199">
        <v>0</v>
      </c>
      <c r="T221" s="200">
        <f>S221*H221</f>
        <v>0</v>
      </c>
      <c r="AR221" s="99" t="s">
        <v>225</v>
      </c>
      <c r="AT221" s="99" t="s">
        <v>287</v>
      </c>
      <c r="AU221" s="99" t="s">
        <v>81</v>
      </c>
      <c r="AY221" s="99" t="s">
        <v>175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99" t="s">
        <v>77</v>
      </c>
      <c r="BK221" s="201">
        <f>ROUND(I221*H221,2)</f>
        <v>0</v>
      </c>
      <c r="BL221" s="99" t="s">
        <v>113</v>
      </c>
      <c r="BM221" s="99" t="s">
        <v>1202</v>
      </c>
    </row>
    <row r="222" spans="2:65" s="109" customFormat="1" ht="38.25" customHeight="1">
      <c r="B222" s="110"/>
      <c r="C222" s="191" t="s">
        <v>393</v>
      </c>
      <c r="D222" s="191" t="s">
        <v>177</v>
      </c>
      <c r="E222" s="192" t="s">
        <v>391</v>
      </c>
      <c r="F222" s="193" t="s">
        <v>2634</v>
      </c>
      <c r="G222" s="194" t="s">
        <v>341</v>
      </c>
      <c r="H222" s="195">
        <v>4</v>
      </c>
      <c r="I222" s="9"/>
      <c r="J222" s="196">
        <f>ROUND(I222*H222,2)</f>
        <v>0</v>
      </c>
      <c r="K222" s="193" t="s">
        <v>200</v>
      </c>
      <c r="L222" s="110"/>
      <c r="M222" s="197" t="s">
        <v>5</v>
      </c>
      <c r="N222" s="198" t="s">
        <v>44</v>
      </c>
      <c r="O222" s="111"/>
      <c r="P222" s="199">
        <f>O222*H222</f>
        <v>0</v>
      </c>
      <c r="Q222" s="199">
        <v>8.4999999999999995E-4</v>
      </c>
      <c r="R222" s="199">
        <f>Q222*H222</f>
        <v>3.3999999999999998E-3</v>
      </c>
      <c r="S222" s="199">
        <v>0</v>
      </c>
      <c r="T222" s="200">
        <f>S222*H222</f>
        <v>0</v>
      </c>
      <c r="AR222" s="99" t="s">
        <v>113</v>
      </c>
      <c r="AT222" s="99" t="s">
        <v>177</v>
      </c>
      <c r="AU222" s="99" t="s">
        <v>81</v>
      </c>
      <c r="AY222" s="99" t="s">
        <v>175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99" t="s">
        <v>77</v>
      </c>
      <c r="BK222" s="201">
        <f>ROUND(I222*H222,2)</f>
        <v>0</v>
      </c>
      <c r="BL222" s="99" t="s">
        <v>113</v>
      </c>
      <c r="BM222" s="99" t="s">
        <v>1203</v>
      </c>
    </row>
    <row r="223" spans="2:65" s="109" customFormat="1" ht="25.5" customHeight="1">
      <c r="B223" s="110"/>
      <c r="C223" s="191" t="s">
        <v>400</v>
      </c>
      <c r="D223" s="191" t="s">
        <v>177</v>
      </c>
      <c r="E223" s="192" t="s">
        <v>405</v>
      </c>
      <c r="F223" s="193" t="s">
        <v>406</v>
      </c>
      <c r="G223" s="194" t="s">
        <v>199</v>
      </c>
      <c r="H223" s="195">
        <v>31.65</v>
      </c>
      <c r="I223" s="9"/>
      <c r="J223" s="196">
        <f>ROUND(I223*H223,2)</f>
        <v>0</v>
      </c>
      <c r="K223" s="193" t="s">
        <v>200</v>
      </c>
      <c r="L223" s="110"/>
      <c r="M223" s="197" t="s">
        <v>5</v>
      </c>
      <c r="N223" s="198" t="s">
        <v>44</v>
      </c>
      <c r="O223" s="111"/>
      <c r="P223" s="199">
        <f>O223*H223</f>
        <v>0</v>
      </c>
      <c r="Q223" s="199">
        <v>8.0000000000000007E-5</v>
      </c>
      <c r="R223" s="199">
        <f>Q223*H223</f>
        <v>2.532E-3</v>
      </c>
      <c r="S223" s="199">
        <v>0</v>
      </c>
      <c r="T223" s="200">
        <f>S223*H223</f>
        <v>0</v>
      </c>
      <c r="AR223" s="99" t="s">
        <v>113</v>
      </c>
      <c r="AT223" s="99" t="s">
        <v>177</v>
      </c>
      <c r="AU223" s="99" t="s">
        <v>81</v>
      </c>
      <c r="AY223" s="99" t="s">
        <v>175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99" t="s">
        <v>77</v>
      </c>
      <c r="BK223" s="201">
        <f>ROUND(I223*H223,2)</f>
        <v>0</v>
      </c>
      <c r="BL223" s="99" t="s">
        <v>113</v>
      </c>
      <c r="BM223" s="99" t="s">
        <v>1204</v>
      </c>
    </row>
    <row r="224" spans="2:65" s="207" customFormat="1">
      <c r="B224" s="206"/>
      <c r="D224" s="202" t="s">
        <v>185</v>
      </c>
      <c r="E224" s="208" t="s">
        <v>5</v>
      </c>
      <c r="F224" s="209" t="s">
        <v>408</v>
      </c>
      <c r="H224" s="208" t="s">
        <v>5</v>
      </c>
      <c r="I224" s="10"/>
      <c r="L224" s="206"/>
      <c r="M224" s="210"/>
      <c r="N224" s="211"/>
      <c r="O224" s="211"/>
      <c r="P224" s="211"/>
      <c r="Q224" s="211"/>
      <c r="R224" s="211"/>
      <c r="S224" s="211"/>
      <c r="T224" s="212"/>
      <c r="AT224" s="208" t="s">
        <v>185</v>
      </c>
      <c r="AU224" s="208" t="s">
        <v>81</v>
      </c>
      <c r="AV224" s="207" t="s">
        <v>77</v>
      </c>
      <c r="AW224" s="207" t="s">
        <v>36</v>
      </c>
      <c r="AX224" s="207" t="s">
        <v>73</v>
      </c>
      <c r="AY224" s="208" t="s">
        <v>175</v>
      </c>
    </row>
    <row r="225" spans="2:65" s="214" customFormat="1">
      <c r="B225" s="213"/>
      <c r="D225" s="202" t="s">
        <v>185</v>
      </c>
      <c r="E225" s="215" t="s">
        <v>5</v>
      </c>
      <c r="F225" s="216" t="s">
        <v>1182</v>
      </c>
      <c r="H225" s="217">
        <v>32.65</v>
      </c>
      <c r="I225" s="11"/>
      <c r="L225" s="213"/>
      <c r="M225" s="218"/>
      <c r="N225" s="219"/>
      <c r="O225" s="219"/>
      <c r="P225" s="219"/>
      <c r="Q225" s="219"/>
      <c r="R225" s="219"/>
      <c r="S225" s="219"/>
      <c r="T225" s="220"/>
      <c r="AT225" s="215" t="s">
        <v>185</v>
      </c>
      <c r="AU225" s="215" t="s">
        <v>81</v>
      </c>
      <c r="AV225" s="214" t="s">
        <v>81</v>
      </c>
      <c r="AW225" s="214" t="s">
        <v>36</v>
      </c>
      <c r="AX225" s="214" t="s">
        <v>73</v>
      </c>
      <c r="AY225" s="215" t="s">
        <v>175</v>
      </c>
    </row>
    <row r="226" spans="2:65" s="214" customFormat="1">
      <c r="B226" s="213"/>
      <c r="D226" s="202" t="s">
        <v>185</v>
      </c>
      <c r="E226" s="215" t="s">
        <v>5</v>
      </c>
      <c r="F226" s="216" t="s">
        <v>410</v>
      </c>
      <c r="H226" s="217">
        <v>-1</v>
      </c>
      <c r="I226" s="11"/>
      <c r="L226" s="213"/>
      <c r="M226" s="218"/>
      <c r="N226" s="219"/>
      <c r="O226" s="219"/>
      <c r="P226" s="219"/>
      <c r="Q226" s="219"/>
      <c r="R226" s="219"/>
      <c r="S226" s="219"/>
      <c r="T226" s="220"/>
      <c r="AT226" s="215" t="s">
        <v>185</v>
      </c>
      <c r="AU226" s="215" t="s">
        <v>81</v>
      </c>
      <c r="AV226" s="214" t="s">
        <v>81</v>
      </c>
      <c r="AW226" s="214" t="s">
        <v>36</v>
      </c>
      <c r="AX226" s="214" t="s">
        <v>73</v>
      </c>
      <c r="AY226" s="215" t="s">
        <v>175</v>
      </c>
    </row>
    <row r="227" spans="2:65" s="222" customFormat="1">
      <c r="B227" s="221"/>
      <c r="D227" s="202" t="s">
        <v>185</v>
      </c>
      <c r="E227" s="223" t="s">
        <v>5</v>
      </c>
      <c r="F227" s="224" t="s">
        <v>196</v>
      </c>
      <c r="H227" s="225">
        <v>31.65</v>
      </c>
      <c r="I227" s="12"/>
      <c r="L227" s="221"/>
      <c r="M227" s="226"/>
      <c r="N227" s="227"/>
      <c r="O227" s="227"/>
      <c r="P227" s="227"/>
      <c r="Q227" s="227"/>
      <c r="R227" s="227"/>
      <c r="S227" s="227"/>
      <c r="T227" s="228"/>
      <c r="AT227" s="223" t="s">
        <v>185</v>
      </c>
      <c r="AU227" s="223" t="s">
        <v>81</v>
      </c>
      <c r="AV227" s="222" t="s">
        <v>113</v>
      </c>
      <c r="AW227" s="222" t="s">
        <v>36</v>
      </c>
      <c r="AX227" s="222" t="s">
        <v>77</v>
      </c>
      <c r="AY227" s="223" t="s">
        <v>175</v>
      </c>
    </row>
    <row r="228" spans="2:65" s="109" customFormat="1" ht="16.5" customHeight="1">
      <c r="B228" s="110"/>
      <c r="C228" s="229" t="s">
        <v>404</v>
      </c>
      <c r="D228" s="229" t="s">
        <v>287</v>
      </c>
      <c r="E228" s="230" t="s">
        <v>412</v>
      </c>
      <c r="F228" s="231" t="s">
        <v>413</v>
      </c>
      <c r="G228" s="232" t="s">
        <v>199</v>
      </c>
      <c r="H228" s="233">
        <v>29.85</v>
      </c>
      <c r="I228" s="13"/>
      <c r="J228" s="234">
        <f>ROUND(I228*H228,2)</f>
        <v>0</v>
      </c>
      <c r="K228" s="231" t="s">
        <v>5</v>
      </c>
      <c r="L228" s="235"/>
      <c r="M228" s="236" t="s">
        <v>5</v>
      </c>
      <c r="N228" s="237" t="s">
        <v>44</v>
      </c>
      <c r="O228" s="111"/>
      <c r="P228" s="199">
        <f>O228*H228</f>
        <v>0</v>
      </c>
      <c r="Q228" s="199">
        <v>7.1999999999999995E-2</v>
      </c>
      <c r="R228" s="199">
        <f>Q228*H228</f>
        <v>2.1492</v>
      </c>
      <c r="S228" s="199">
        <v>0</v>
      </c>
      <c r="T228" s="200">
        <f>S228*H228</f>
        <v>0</v>
      </c>
      <c r="AR228" s="99" t="s">
        <v>225</v>
      </c>
      <c r="AT228" s="99" t="s">
        <v>287</v>
      </c>
      <c r="AU228" s="99" t="s">
        <v>81</v>
      </c>
      <c r="AY228" s="99" t="s">
        <v>175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99" t="s">
        <v>77</v>
      </c>
      <c r="BK228" s="201">
        <f>ROUND(I228*H228,2)</f>
        <v>0</v>
      </c>
      <c r="BL228" s="99" t="s">
        <v>113</v>
      </c>
      <c r="BM228" s="99" t="s">
        <v>1205</v>
      </c>
    </row>
    <row r="229" spans="2:65" s="214" customFormat="1">
      <c r="B229" s="213"/>
      <c r="D229" s="202" t="s">
        <v>185</v>
      </c>
      <c r="E229" s="215" t="s">
        <v>5</v>
      </c>
      <c r="F229" s="216" t="s">
        <v>1206</v>
      </c>
      <c r="H229" s="217">
        <v>29.85</v>
      </c>
      <c r="I229" s="11"/>
      <c r="L229" s="213"/>
      <c r="M229" s="218"/>
      <c r="N229" s="219"/>
      <c r="O229" s="219"/>
      <c r="P229" s="219"/>
      <c r="Q229" s="219"/>
      <c r="R229" s="219"/>
      <c r="S229" s="219"/>
      <c r="T229" s="220"/>
      <c r="AT229" s="215" t="s">
        <v>185</v>
      </c>
      <c r="AU229" s="215" t="s">
        <v>81</v>
      </c>
      <c r="AV229" s="214" t="s">
        <v>81</v>
      </c>
      <c r="AW229" s="214" t="s">
        <v>36</v>
      </c>
      <c r="AX229" s="214" t="s">
        <v>77</v>
      </c>
      <c r="AY229" s="215" t="s">
        <v>175</v>
      </c>
    </row>
    <row r="230" spans="2:65" s="109" customFormat="1" ht="25.5" customHeight="1">
      <c r="B230" s="110"/>
      <c r="C230" s="229" t="s">
        <v>411</v>
      </c>
      <c r="D230" s="229" t="s">
        <v>287</v>
      </c>
      <c r="E230" s="230" t="s">
        <v>417</v>
      </c>
      <c r="F230" s="231" t="s">
        <v>418</v>
      </c>
      <c r="G230" s="232" t="s">
        <v>199</v>
      </c>
      <c r="H230" s="233">
        <v>1.2</v>
      </c>
      <c r="I230" s="13"/>
      <c r="J230" s="234">
        <f>ROUND(I230*H230,2)</f>
        <v>0</v>
      </c>
      <c r="K230" s="231" t="s">
        <v>200</v>
      </c>
      <c r="L230" s="235"/>
      <c r="M230" s="236" t="s">
        <v>5</v>
      </c>
      <c r="N230" s="237" t="s">
        <v>44</v>
      </c>
      <c r="O230" s="111"/>
      <c r="P230" s="199">
        <f>O230*H230</f>
        <v>0</v>
      </c>
      <c r="Q230" s="199">
        <v>7.5020000000000003E-2</v>
      </c>
      <c r="R230" s="199">
        <f>Q230*H230</f>
        <v>9.0024000000000007E-2</v>
      </c>
      <c r="S230" s="199">
        <v>0</v>
      </c>
      <c r="T230" s="200">
        <f>S230*H230</f>
        <v>0</v>
      </c>
      <c r="AR230" s="99" t="s">
        <v>225</v>
      </c>
      <c r="AT230" s="99" t="s">
        <v>287</v>
      </c>
      <c r="AU230" s="99" t="s">
        <v>81</v>
      </c>
      <c r="AY230" s="99" t="s">
        <v>175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99" t="s">
        <v>77</v>
      </c>
      <c r="BK230" s="201">
        <f>ROUND(I230*H230,2)</f>
        <v>0</v>
      </c>
      <c r="BL230" s="99" t="s">
        <v>113</v>
      </c>
      <c r="BM230" s="99" t="s">
        <v>1207</v>
      </c>
    </row>
    <row r="231" spans="2:65" s="214" customFormat="1">
      <c r="B231" s="213"/>
      <c r="D231" s="202" t="s">
        <v>185</v>
      </c>
      <c r="E231" s="215" t="s">
        <v>5</v>
      </c>
      <c r="F231" s="216" t="s">
        <v>1089</v>
      </c>
      <c r="H231" s="217">
        <v>1.2</v>
      </c>
      <c r="I231" s="11"/>
      <c r="L231" s="213"/>
      <c r="M231" s="218"/>
      <c r="N231" s="219"/>
      <c r="O231" s="219"/>
      <c r="P231" s="219"/>
      <c r="Q231" s="219"/>
      <c r="R231" s="219"/>
      <c r="S231" s="219"/>
      <c r="T231" s="220"/>
      <c r="AT231" s="215" t="s">
        <v>185</v>
      </c>
      <c r="AU231" s="215" t="s">
        <v>81</v>
      </c>
      <c r="AV231" s="214" t="s">
        <v>81</v>
      </c>
      <c r="AW231" s="214" t="s">
        <v>36</v>
      </c>
      <c r="AX231" s="214" t="s">
        <v>77</v>
      </c>
      <c r="AY231" s="215" t="s">
        <v>175</v>
      </c>
    </row>
    <row r="232" spans="2:65" s="109" customFormat="1" ht="16.5" customHeight="1">
      <c r="B232" s="110"/>
      <c r="C232" s="229" t="s">
        <v>416</v>
      </c>
      <c r="D232" s="229" t="s">
        <v>287</v>
      </c>
      <c r="E232" s="230" t="s">
        <v>422</v>
      </c>
      <c r="F232" s="231" t="s">
        <v>423</v>
      </c>
      <c r="G232" s="232" t="s">
        <v>199</v>
      </c>
      <c r="H232" s="233">
        <v>0.6</v>
      </c>
      <c r="I232" s="13"/>
      <c r="J232" s="234">
        <f>ROUND(I232*H232,2)</f>
        <v>0</v>
      </c>
      <c r="K232" s="231" t="s">
        <v>200</v>
      </c>
      <c r="L232" s="235"/>
      <c r="M232" s="236" t="s">
        <v>5</v>
      </c>
      <c r="N232" s="237" t="s">
        <v>44</v>
      </c>
      <c r="O232" s="111"/>
      <c r="P232" s="199">
        <f>O232*H232</f>
        <v>0</v>
      </c>
      <c r="Q232" s="199">
        <v>9.3350000000000002E-2</v>
      </c>
      <c r="R232" s="199">
        <f>Q232*H232</f>
        <v>5.6009999999999997E-2</v>
      </c>
      <c r="S232" s="199">
        <v>0</v>
      </c>
      <c r="T232" s="200">
        <f>S232*H232</f>
        <v>0</v>
      </c>
      <c r="AR232" s="99" t="s">
        <v>225</v>
      </c>
      <c r="AT232" s="99" t="s">
        <v>287</v>
      </c>
      <c r="AU232" s="99" t="s">
        <v>81</v>
      </c>
      <c r="AY232" s="99" t="s">
        <v>175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99" t="s">
        <v>77</v>
      </c>
      <c r="BK232" s="201">
        <f>ROUND(I232*H232,2)</f>
        <v>0</v>
      </c>
      <c r="BL232" s="99" t="s">
        <v>113</v>
      </c>
      <c r="BM232" s="99" t="s">
        <v>1208</v>
      </c>
    </row>
    <row r="233" spans="2:65" s="214" customFormat="1">
      <c r="B233" s="213"/>
      <c r="D233" s="202" t="s">
        <v>185</v>
      </c>
      <c r="E233" s="215" t="s">
        <v>5</v>
      </c>
      <c r="F233" s="216" t="s">
        <v>420</v>
      </c>
      <c r="H233" s="217">
        <v>0.6</v>
      </c>
      <c r="I233" s="11"/>
      <c r="L233" s="213"/>
      <c r="M233" s="218"/>
      <c r="N233" s="219"/>
      <c r="O233" s="219"/>
      <c r="P233" s="219"/>
      <c r="Q233" s="219"/>
      <c r="R233" s="219"/>
      <c r="S233" s="219"/>
      <c r="T233" s="220"/>
      <c r="AT233" s="215" t="s">
        <v>185</v>
      </c>
      <c r="AU233" s="215" t="s">
        <v>81</v>
      </c>
      <c r="AV233" s="214" t="s">
        <v>81</v>
      </c>
      <c r="AW233" s="214" t="s">
        <v>36</v>
      </c>
      <c r="AX233" s="214" t="s">
        <v>77</v>
      </c>
      <c r="AY233" s="215" t="s">
        <v>175</v>
      </c>
    </row>
    <row r="234" spans="2:65" s="109" customFormat="1" ht="38.25" customHeight="1">
      <c r="B234" s="110"/>
      <c r="C234" s="191" t="s">
        <v>421</v>
      </c>
      <c r="D234" s="191" t="s">
        <v>177</v>
      </c>
      <c r="E234" s="192" t="s">
        <v>1209</v>
      </c>
      <c r="F234" s="193" t="s">
        <v>2635</v>
      </c>
      <c r="G234" s="194" t="s">
        <v>341</v>
      </c>
      <c r="H234" s="195">
        <v>1</v>
      </c>
      <c r="I234" s="9"/>
      <c r="J234" s="196">
        <f>ROUND(I234*H234,2)</f>
        <v>0</v>
      </c>
      <c r="K234" s="193" t="s">
        <v>200</v>
      </c>
      <c r="L234" s="110"/>
      <c r="M234" s="197" t="s">
        <v>5</v>
      </c>
      <c r="N234" s="198" t="s">
        <v>44</v>
      </c>
      <c r="O234" s="111"/>
      <c r="P234" s="199">
        <f>O234*H234</f>
        <v>0</v>
      </c>
      <c r="Q234" s="199">
        <v>1.75E-3</v>
      </c>
      <c r="R234" s="199">
        <f>Q234*H234</f>
        <v>1.75E-3</v>
      </c>
      <c r="S234" s="199">
        <v>0</v>
      </c>
      <c r="T234" s="200">
        <f>S234*H234</f>
        <v>0</v>
      </c>
      <c r="AR234" s="99" t="s">
        <v>113</v>
      </c>
      <c r="AT234" s="99" t="s">
        <v>177</v>
      </c>
      <c r="AU234" s="99" t="s">
        <v>81</v>
      </c>
      <c r="AY234" s="99" t="s">
        <v>175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99" t="s">
        <v>77</v>
      </c>
      <c r="BK234" s="201">
        <f>ROUND(I234*H234,2)</f>
        <v>0</v>
      </c>
      <c r="BL234" s="99" t="s">
        <v>113</v>
      </c>
      <c r="BM234" s="99" t="s">
        <v>1210</v>
      </c>
    </row>
    <row r="235" spans="2:65" s="109" customFormat="1" ht="25.5" customHeight="1">
      <c r="B235" s="110"/>
      <c r="C235" s="191" t="s">
        <v>425</v>
      </c>
      <c r="D235" s="191" t="s">
        <v>177</v>
      </c>
      <c r="E235" s="192" t="s">
        <v>426</v>
      </c>
      <c r="F235" s="193" t="s">
        <v>427</v>
      </c>
      <c r="G235" s="194" t="s">
        <v>341</v>
      </c>
      <c r="H235" s="195">
        <v>12</v>
      </c>
      <c r="I235" s="9"/>
      <c r="J235" s="196">
        <f>ROUND(I235*H235,2)</f>
        <v>0</v>
      </c>
      <c r="K235" s="193" t="s">
        <v>200</v>
      </c>
      <c r="L235" s="110"/>
      <c r="M235" s="197" t="s">
        <v>5</v>
      </c>
      <c r="N235" s="198" t="s">
        <v>44</v>
      </c>
      <c r="O235" s="111"/>
      <c r="P235" s="199">
        <f>O235*H235</f>
        <v>0</v>
      </c>
      <c r="Q235" s="199">
        <v>6.9999999999999994E-5</v>
      </c>
      <c r="R235" s="199">
        <f>Q235*H235</f>
        <v>8.3999999999999993E-4</v>
      </c>
      <c r="S235" s="199">
        <v>0</v>
      </c>
      <c r="T235" s="200">
        <f>S235*H235</f>
        <v>0</v>
      </c>
      <c r="AR235" s="99" t="s">
        <v>113</v>
      </c>
      <c r="AT235" s="99" t="s">
        <v>177</v>
      </c>
      <c r="AU235" s="99" t="s">
        <v>81</v>
      </c>
      <c r="AY235" s="99" t="s">
        <v>175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99" t="s">
        <v>77</v>
      </c>
      <c r="BK235" s="201">
        <f>ROUND(I235*H235,2)</f>
        <v>0</v>
      </c>
      <c r="BL235" s="99" t="s">
        <v>113</v>
      </c>
      <c r="BM235" s="99" t="s">
        <v>1211</v>
      </c>
    </row>
    <row r="236" spans="2:65" s="214" customFormat="1">
      <c r="B236" s="213"/>
      <c r="D236" s="202" t="s">
        <v>185</v>
      </c>
      <c r="E236" s="215" t="s">
        <v>5</v>
      </c>
      <c r="F236" s="216" t="s">
        <v>1212</v>
      </c>
      <c r="H236" s="217">
        <v>12</v>
      </c>
      <c r="I236" s="11"/>
      <c r="L236" s="213"/>
      <c r="M236" s="218"/>
      <c r="N236" s="219"/>
      <c r="O236" s="219"/>
      <c r="P236" s="219"/>
      <c r="Q236" s="219"/>
      <c r="R236" s="219"/>
      <c r="S236" s="219"/>
      <c r="T236" s="220"/>
      <c r="AT236" s="215" t="s">
        <v>185</v>
      </c>
      <c r="AU236" s="215" t="s">
        <v>81</v>
      </c>
      <c r="AV236" s="214" t="s">
        <v>81</v>
      </c>
      <c r="AW236" s="214" t="s">
        <v>36</v>
      </c>
      <c r="AX236" s="214" t="s">
        <v>77</v>
      </c>
      <c r="AY236" s="215" t="s">
        <v>175</v>
      </c>
    </row>
    <row r="237" spans="2:65" s="109" customFormat="1" ht="16.5" customHeight="1">
      <c r="B237" s="110"/>
      <c r="C237" s="229" t="s">
        <v>430</v>
      </c>
      <c r="D237" s="229" t="s">
        <v>287</v>
      </c>
      <c r="E237" s="230" t="s">
        <v>431</v>
      </c>
      <c r="F237" s="231" t="s">
        <v>432</v>
      </c>
      <c r="G237" s="232" t="s">
        <v>341</v>
      </c>
      <c r="H237" s="233">
        <v>4</v>
      </c>
      <c r="I237" s="13"/>
      <c r="J237" s="234">
        <f>ROUND(I237*H237,2)</f>
        <v>0</v>
      </c>
      <c r="K237" s="231" t="s">
        <v>200</v>
      </c>
      <c r="L237" s="235"/>
      <c r="M237" s="236" t="s">
        <v>5</v>
      </c>
      <c r="N237" s="237" t="s">
        <v>44</v>
      </c>
      <c r="O237" s="111"/>
      <c r="P237" s="199">
        <f>O237*H237</f>
        <v>0</v>
      </c>
      <c r="Q237" s="199">
        <v>0.01</v>
      </c>
      <c r="R237" s="199">
        <f>Q237*H237</f>
        <v>0.04</v>
      </c>
      <c r="S237" s="199">
        <v>0</v>
      </c>
      <c r="T237" s="200">
        <f>S237*H237</f>
        <v>0</v>
      </c>
      <c r="AR237" s="99" t="s">
        <v>225</v>
      </c>
      <c r="AT237" s="99" t="s">
        <v>287</v>
      </c>
      <c r="AU237" s="99" t="s">
        <v>81</v>
      </c>
      <c r="AY237" s="99" t="s">
        <v>175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99" t="s">
        <v>77</v>
      </c>
      <c r="BK237" s="201">
        <f>ROUND(I237*H237,2)</f>
        <v>0</v>
      </c>
      <c r="BL237" s="99" t="s">
        <v>113</v>
      </c>
      <c r="BM237" s="99" t="s">
        <v>1213</v>
      </c>
    </row>
    <row r="238" spans="2:65" s="109" customFormat="1" ht="16.5" customHeight="1">
      <c r="B238" s="110"/>
      <c r="C238" s="229" t="s">
        <v>434</v>
      </c>
      <c r="D238" s="229" t="s">
        <v>287</v>
      </c>
      <c r="E238" s="230" t="s">
        <v>435</v>
      </c>
      <c r="F238" s="231" t="s">
        <v>436</v>
      </c>
      <c r="G238" s="232" t="s">
        <v>341</v>
      </c>
      <c r="H238" s="233">
        <v>4</v>
      </c>
      <c r="I238" s="13"/>
      <c r="J238" s="234">
        <f>ROUND(I238*H238,2)</f>
        <v>0</v>
      </c>
      <c r="K238" s="231" t="s">
        <v>200</v>
      </c>
      <c r="L238" s="235"/>
      <c r="M238" s="236" t="s">
        <v>5</v>
      </c>
      <c r="N238" s="237" t="s">
        <v>44</v>
      </c>
      <c r="O238" s="111"/>
      <c r="P238" s="199">
        <f>O238*H238</f>
        <v>0</v>
      </c>
      <c r="Q238" s="199">
        <v>0.01</v>
      </c>
      <c r="R238" s="199">
        <f>Q238*H238</f>
        <v>0.04</v>
      </c>
      <c r="S238" s="199">
        <v>0</v>
      </c>
      <c r="T238" s="200">
        <f>S238*H238</f>
        <v>0</v>
      </c>
      <c r="AR238" s="99" t="s">
        <v>225</v>
      </c>
      <c r="AT238" s="99" t="s">
        <v>287</v>
      </c>
      <c r="AU238" s="99" t="s">
        <v>81</v>
      </c>
      <c r="AY238" s="99" t="s">
        <v>175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99" t="s">
        <v>77</v>
      </c>
      <c r="BK238" s="201">
        <f>ROUND(I238*H238,2)</f>
        <v>0</v>
      </c>
      <c r="BL238" s="99" t="s">
        <v>113</v>
      </c>
      <c r="BM238" s="99" t="s">
        <v>1214</v>
      </c>
    </row>
    <row r="239" spans="2:65" s="109" customFormat="1" ht="16.5" customHeight="1">
      <c r="B239" s="110"/>
      <c r="C239" s="229" t="s">
        <v>438</v>
      </c>
      <c r="D239" s="229" t="s">
        <v>287</v>
      </c>
      <c r="E239" s="230" t="s">
        <v>439</v>
      </c>
      <c r="F239" s="231" t="s">
        <v>440</v>
      </c>
      <c r="G239" s="232" t="s">
        <v>341</v>
      </c>
      <c r="H239" s="233">
        <v>4</v>
      </c>
      <c r="I239" s="13"/>
      <c r="J239" s="234">
        <f>ROUND(I239*H239,2)</f>
        <v>0</v>
      </c>
      <c r="K239" s="231" t="s">
        <v>200</v>
      </c>
      <c r="L239" s="235"/>
      <c r="M239" s="236" t="s">
        <v>5</v>
      </c>
      <c r="N239" s="237" t="s">
        <v>44</v>
      </c>
      <c r="O239" s="111"/>
      <c r="P239" s="199">
        <f>O239*H239</f>
        <v>0</v>
      </c>
      <c r="Q239" s="199">
        <v>3.0000000000000001E-3</v>
      </c>
      <c r="R239" s="199">
        <f>Q239*H239</f>
        <v>1.2E-2</v>
      </c>
      <c r="S239" s="199">
        <v>0</v>
      </c>
      <c r="T239" s="200">
        <f>S239*H239</f>
        <v>0</v>
      </c>
      <c r="AR239" s="99" t="s">
        <v>225</v>
      </c>
      <c r="AT239" s="99" t="s">
        <v>287</v>
      </c>
      <c r="AU239" s="99" t="s">
        <v>81</v>
      </c>
      <c r="AY239" s="99" t="s">
        <v>175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99" t="s">
        <v>77</v>
      </c>
      <c r="BK239" s="201">
        <f>ROUND(I239*H239,2)</f>
        <v>0</v>
      </c>
      <c r="BL239" s="99" t="s">
        <v>113</v>
      </c>
      <c r="BM239" s="99" t="s">
        <v>1215</v>
      </c>
    </row>
    <row r="240" spans="2:65" s="109" customFormat="1" ht="25.5" customHeight="1">
      <c r="B240" s="110"/>
      <c r="C240" s="191" t="s">
        <v>442</v>
      </c>
      <c r="D240" s="191" t="s">
        <v>177</v>
      </c>
      <c r="E240" s="192" t="s">
        <v>451</v>
      </c>
      <c r="F240" s="193" t="s">
        <v>452</v>
      </c>
      <c r="G240" s="194" t="s">
        <v>341</v>
      </c>
      <c r="H240" s="195">
        <v>4</v>
      </c>
      <c r="I240" s="9"/>
      <c r="J240" s="196">
        <f>ROUND(I240*H240,2)</f>
        <v>0</v>
      </c>
      <c r="K240" s="193" t="s">
        <v>200</v>
      </c>
      <c r="L240" s="110"/>
      <c r="M240" s="197" t="s">
        <v>5</v>
      </c>
      <c r="N240" s="198" t="s">
        <v>44</v>
      </c>
      <c r="O240" s="111"/>
      <c r="P240" s="199">
        <f>O240*H240</f>
        <v>0</v>
      </c>
      <c r="Q240" s="199">
        <v>1.6000000000000001E-4</v>
      </c>
      <c r="R240" s="199">
        <f>Q240*H240</f>
        <v>6.4000000000000005E-4</v>
      </c>
      <c r="S240" s="199">
        <v>0</v>
      </c>
      <c r="T240" s="200">
        <f>S240*H240</f>
        <v>0</v>
      </c>
      <c r="AR240" s="99" t="s">
        <v>113</v>
      </c>
      <c r="AT240" s="99" t="s">
        <v>177</v>
      </c>
      <c r="AU240" s="99" t="s">
        <v>81</v>
      </c>
      <c r="AY240" s="99" t="s">
        <v>175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99" t="s">
        <v>77</v>
      </c>
      <c r="BK240" s="201">
        <f>ROUND(I240*H240,2)</f>
        <v>0</v>
      </c>
      <c r="BL240" s="99" t="s">
        <v>113</v>
      </c>
      <c r="BM240" s="99" t="s">
        <v>1216</v>
      </c>
    </row>
    <row r="241" spans="2:65" s="207" customFormat="1">
      <c r="B241" s="206"/>
      <c r="D241" s="202" t="s">
        <v>185</v>
      </c>
      <c r="E241" s="208" t="s">
        <v>5</v>
      </c>
      <c r="F241" s="209" t="s">
        <v>1144</v>
      </c>
      <c r="H241" s="208" t="s">
        <v>5</v>
      </c>
      <c r="I241" s="10"/>
      <c r="L241" s="206"/>
      <c r="M241" s="210"/>
      <c r="N241" s="211"/>
      <c r="O241" s="211"/>
      <c r="P241" s="211"/>
      <c r="Q241" s="211"/>
      <c r="R241" s="211"/>
      <c r="S241" s="211"/>
      <c r="T241" s="212"/>
      <c r="AT241" s="208" t="s">
        <v>185</v>
      </c>
      <c r="AU241" s="208" t="s">
        <v>81</v>
      </c>
      <c r="AV241" s="207" t="s">
        <v>77</v>
      </c>
      <c r="AW241" s="207" t="s">
        <v>36</v>
      </c>
      <c r="AX241" s="207" t="s">
        <v>73</v>
      </c>
      <c r="AY241" s="208" t="s">
        <v>175</v>
      </c>
    </row>
    <row r="242" spans="2:65" s="214" customFormat="1">
      <c r="B242" s="213"/>
      <c r="D242" s="202" t="s">
        <v>185</v>
      </c>
      <c r="E242" s="215" t="s">
        <v>5</v>
      </c>
      <c r="F242" s="216" t="s">
        <v>113</v>
      </c>
      <c r="H242" s="217">
        <v>4</v>
      </c>
      <c r="I242" s="11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5" t="s">
        <v>185</v>
      </c>
      <c r="AU242" s="215" t="s">
        <v>81</v>
      </c>
      <c r="AV242" s="214" t="s">
        <v>81</v>
      </c>
      <c r="AW242" s="214" t="s">
        <v>36</v>
      </c>
      <c r="AX242" s="214" t="s">
        <v>77</v>
      </c>
      <c r="AY242" s="215" t="s">
        <v>175</v>
      </c>
    </row>
    <row r="243" spans="2:65" s="109" customFormat="1" ht="25.5" customHeight="1">
      <c r="B243" s="110"/>
      <c r="C243" s="229" t="s">
        <v>446</v>
      </c>
      <c r="D243" s="229" t="s">
        <v>287</v>
      </c>
      <c r="E243" s="230" t="s">
        <v>456</v>
      </c>
      <c r="F243" s="231" t="s">
        <v>457</v>
      </c>
      <c r="G243" s="232" t="s">
        <v>341</v>
      </c>
      <c r="H243" s="233">
        <v>4</v>
      </c>
      <c r="I243" s="13"/>
      <c r="J243" s="234">
        <f>ROUND(I243*H243,2)</f>
        <v>0</v>
      </c>
      <c r="K243" s="231" t="s">
        <v>200</v>
      </c>
      <c r="L243" s="235"/>
      <c r="M243" s="236" t="s">
        <v>5</v>
      </c>
      <c r="N243" s="237" t="s">
        <v>44</v>
      </c>
      <c r="O243" s="111"/>
      <c r="P243" s="199">
        <f>O243*H243</f>
        <v>0</v>
      </c>
      <c r="Q243" s="199">
        <v>7.2999999999999995E-2</v>
      </c>
      <c r="R243" s="199">
        <f>Q243*H243</f>
        <v>0.29199999999999998</v>
      </c>
      <c r="S243" s="199">
        <v>0</v>
      </c>
      <c r="T243" s="200">
        <f>S243*H243</f>
        <v>0</v>
      </c>
      <c r="AR243" s="99" t="s">
        <v>225</v>
      </c>
      <c r="AT243" s="99" t="s">
        <v>287</v>
      </c>
      <c r="AU243" s="99" t="s">
        <v>81</v>
      </c>
      <c r="AY243" s="99" t="s">
        <v>175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99" t="s">
        <v>77</v>
      </c>
      <c r="BK243" s="201">
        <f>ROUND(I243*H243,2)</f>
        <v>0</v>
      </c>
      <c r="BL243" s="99" t="s">
        <v>113</v>
      </c>
      <c r="BM243" s="99" t="s">
        <v>1217</v>
      </c>
    </row>
    <row r="244" spans="2:65" s="109" customFormat="1" ht="16.5" customHeight="1">
      <c r="B244" s="110"/>
      <c r="C244" s="191" t="s">
        <v>450</v>
      </c>
      <c r="D244" s="191" t="s">
        <v>177</v>
      </c>
      <c r="E244" s="192" t="s">
        <v>464</v>
      </c>
      <c r="F244" s="193" t="s">
        <v>465</v>
      </c>
      <c r="G244" s="194" t="s">
        <v>466</v>
      </c>
      <c r="H244" s="195">
        <v>2</v>
      </c>
      <c r="I244" s="9"/>
      <c r="J244" s="196">
        <f>ROUND(I244*H244,2)</f>
        <v>0</v>
      </c>
      <c r="K244" s="193" t="s">
        <v>200</v>
      </c>
      <c r="L244" s="110"/>
      <c r="M244" s="197" t="s">
        <v>5</v>
      </c>
      <c r="N244" s="198" t="s">
        <v>44</v>
      </c>
      <c r="O244" s="111"/>
      <c r="P244" s="199">
        <f>O244*H244</f>
        <v>0</v>
      </c>
      <c r="Q244" s="199">
        <v>3.1E-4</v>
      </c>
      <c r="R244" s="199">
        <f>Q244*H244</f>
        <v>6.2E-4</v>
      </c>
      <c r="S244" s="199">
        <v>0</v>
      </c>
      <c r="T244" s="200">
        <f>S244*H244</f>
        <v>0</v>
      </c>
      <c r="AR244" s="99" t="s">
        <v>113</v>
      </c>
      <c r="AT244" s="99" t="s">
        <v>177</v>
      </c>
      <c r="AU244" s="99" t="s">
        <v>81</v>
      </c>
      <c r="AY244" s="99" t="s">
        <v>175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99" t="s">
        <v>77</v>
      </c>
      <c r="BK244" s="201">
        <f>ROUND(I244*H244,2)</f>
        <v>0</v>
      </c>
      <c r="BL244" s="99" t="s">
        <v>113</v>
      </c>
      <c r="BM244" s="99" t="s">
        <v>1218</v>
      </c>
    </row>
    <row r="245" spans="2:65" s="207" customFormat="1">
      <c r="B245" s="206"/>
      <c r="D245" s="202" t="s">
        <v>185</v>
      </c>
      <c r="E245" s="208" t="s">
        <v>5</v>
      </c>
      <c r="F245" s="209" t="s">
        <v>1144</v>
      </c>
      <c r="H245" s="208" t="s">
        <v>5</v>
      </c>
      <c r="I245" s="10"/>
      <c r="L245" s="206"/>
      <c r="M245" s="210"/>
      <c r="N245" s="211"/>
      <c r="O245" s="211"/>
      <c r="P245" s="211"/>
      <c r="Q245" s="211"/>
      <c r="R245" s="211"/>
      <c r="S245" s="211"/>
      <c r="T245" s="212"/>
      <c r="AT245" s="208" t="s">
        <v>185</v>
      </c>
      <c r="AU245" s="208" t="s">
        <v>81</v>
      </c>
      <c r="AV245" s="207" t="s">
        <v>77</v>
      </c>
      <c r="AW245" s="207" t="s">
        <v>36</v>
      </c>
      <c r="AX245" s="207" t="s">
        <v>73</v>
      </c>
      <c r="AY245" s="208" t="s">
        <v>175</v>
      </c>
    </row>
    <row r="246" spans="2:65" s="214" customFormat="1">
      <c r="B246" s="213"/>
      <c r="D246" s="202" t="s">
        <v>185</v>
      </c>
      <c r="E246" s="215" t="s">
        <v>5</v>
      </c>
      <c r="F246" s="216" t="s">
        <v>81</v>
      </c>
      <c r="H246" s="217">
        <v>2</v>
      </c>
      <c r="I246" s="11"/>
      <c r="L246" s="213"/>
      <c r="M246" s="218"/>
      <c r="N246" s="219"/>
      <c r="O246" s="219"/>
      <c r="P246" s="219"/>
      <c r="Q246" s="219"/>
      <c r="R246" s="219"/>
      <c r="S246" s="219"/>
      <c r="T246" s="220"/>
      <c r="AT246" s="215" t="s">
        <v>185</v>
      </c>
      <c r="AU246" s="215" t="s">
        <v>81</v>
      </c>
      <c r="AV246" s="214" t="s">
        <v>81</v>
      </c>
      <c r="AW246" s="214" t="s">
        <v>36</v>
      </c>
      <c r="AX246" s="214" t="s">
        <v>77</v>
      </c>
      <c r="AY246" s="215" t="s">
        <v>175</v>
      </c>
    </row>
    <row r="247" spans="2:65" s="109" customFormat="1" ht="16.5" customHeight="1">
      <c r="B247" s="110"/>
      <c r="C247" s="191" t="s">
        <v>455</v>
      </c>
      <c r="D247" s="191" t="s">
        <v>177</v>
      </c>
      <c r="E247" s="192" t="s">
        <v>469</v>
      </c>
      <c r="F247" s="193" t="s">
        <v>470</v>
      </c>
      <c r="G247" s="194" t="s">
        <v>341</v>
      </c>
      <c r="H247" s="195">
        <v>2</v>
      </c>
      <c r="I247" s="9"/>
      <c r="J247" s="196">
        <f>ROUND(I247*H247,2)</f>
        <v>0</v>
      </c>
      <c r="K247" s="193" t="s">
        <v>200</v>
      </c>
      <c r="L247" s="110"/>
      <c r="M247" s="197" t="s">
        <v>5</v>
      </c>
      <c r="N247" s="198" t="s">
        <v>44</v>
      </c>
      <c r="O247" s="111"/>
      <c r="P247" s="199">
        <f>O247*H247</f>
        <v>0</v>
      </c>
      <c r="Q247" s="199">
        <v>9.1800000000000007E-3</v>
      </c>
      <c r="R247" s="199">
        <f>Q247*H247</f>
        <v>1.8360000000000001E-2</v>
      </c>
      <c r="S247" s="199">
        <v>0</v>
      </c>
      <c r="T247" s="200">
        <f>S247*H247</f>
        <v>0</v>
      </c>
      <c r="AR247" s="99" t="s">
        <v>113</v>
      </c>
      <c r="AT247" s="99" t="s">
        <v>177</v>
      </c>
      <c r="AU247" s="99" t="s">
        <v>81</v>
      </c>
      <c r="AY247" s="99" t="s">
        <v>175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99" t="s">
        <v>77</v>
      </c>
      <c r="BK247" s="201">
        <f>ROUND(I247*H247,2)</f>
        <v>0</v>
      </c>
      <c r="BL247" s="99" t="s">
        <v>113</v>
      </c>
      <c r="BM247" s="99" t="s">
        <v>1219</v>
      </c>
    </row>
    <row r="248" spans="2:65" s="207" customFormat="1">
      <c r="B248" s="206"/>
      <c r="D248" s="202" t="s">
        <v>185</v>
      </c>
      <c r="E248" s="208" t="s">
        <v>5</v>
      </c>
      <c r="F248" s="209" t="s">
        <v>343</v>
      </c>
      <c r="H248" s="208" t="s">
        <v>5</v>
      </c>
      <c r="I248" s="10"/>
      <c r="L248" s="206"/>
      <c r="M248" s="210"/>
      <c r="N248" s="211"/>
      <c r="O248" s="211"/>
      <c r="P248" s="211"/>
      <c r="Q248" s="211"/>
      <c r="R248" s="211"/>
      <c r="S248" s="211"/>
      <c r="T248" s="212"/>
      <c r="AT248" s="208" t="s">
        <v>185</v>
      </c>
      <c r="AU248" s="208" t="s">
        <v>81</v>
      </c>
      <c r="AV248" s="207" t="s">
        <v>77</v>
      </c>
      <c r="AW248" s="207" t="s">
        <v>36</v>
      </c>
      <c r="AX248" s="207" t="s">
        <v>73</v>
      </c>
      <c r="AY248" s="208" t="s">
        <v>175</v>
      </c>
    </row>
    <row r="249" spans="2:65" s="214" customFormat="1">
      <c r="B249" s="213"/>
      <c r="D249" s="202" t="s">
        <v>185</v>
      </c>
      <c r="E249" s="215" t="s">
        <v>5</v>
      </c>
      <c r="F249" s="216" t="s">
        <v>81</v>
      </c>
      <c r="H249" s="217">
        <v>2</v>
      </c>
      <c r="I249" s="11"/>
      <c r="L249" s="213"/>
      <c r="M249" s="218"/>
      <c r="N249" s="219"/>
      <c r="O249" s="219"/>
      <c r="P249" s="219"/>
      <c r="Q249" s="219"/>
      <c r="R249" s="219"/>
      <c r="S249" s="219"/>
      <c r="T249" s="220"/>
      <c r="AT249" s="215" t="s">
        <v>185</v>
      </c>
      <c r="AU249" s="215" t="s">
        <v>81</v>
      </c>
      <c r="AV249" s="214" t="s">
        <v>81</v>
      </c>
      <c r="AW249" s="214" t="s">
        <v>36</v>
      </c>
      <c r="AX249" s="214" t="s">
        <v>77</v>
      </c>
      <c r="AY249" s="215" t="s">
        <v>175</v>
      </c>
    </row>
    <row r="250" spans="2:65" s="109" customFormat="1" ht="16.5" customHeight="1">
      <c r="B250" s="110"/>
      <c r="C250" s="229" t="s">
        <v>459</v>
      </c>
      <c r="D250" s="229" t="s">
        <v>287</v>
      </c>
      <c r="E250" s="230" t="s">
        <v>473</v>
      </c>
      <c r="F250" s="231" t="s">
        <v>474</v>
      </c>
      <c r="G250" s="232" t="s">
        <v>341</v>
      </c>
      <c r="H250" s="233">
        <v>2</v>
      </c>
      <c r="I250" s="13"/>
      <c r="J250" s="234">
        <f>ROUND(I250*H250,2)</f>
        <v>0</v>
      </c>
      <c r="K250" s="231" t="s">
        <v>200</v>
      </c>
      <c r="L250" s="235"/>
      <c r="M250" s="236" t="s">
        <v>5</v>
      </c>
      <c r="N250" s="237" t="s">
        <v>44</v>
      </c>
      <c r="O250" s="111"/>
      <c r="P250" s="199">
        <f>O250*H250</f>
        <v>0</v>
      </c>
      <c r="Q250" s="199">
        <v>1.0129999999999999</v>
      </c>
      <c r="R250" s="199">
        <f>Q250*H250</f>
        <v>2.0259999999999998</v>
      </c>
      <c r="S250" s="199">
        <v>0</v>
      </c>
      <c r="T250" s="200">
        <f>S250*H250</f>
        <v>0</v>
      </c>
      <c r="AR250" s="99" t="s">
        <v>225</v>
      </c>
      <c r="AT250" s="99" t="s">
        <v>287</v>
      </c>
      <c r="AU250" s="99" t="s">
        <v>81</v>
      </c>
      <c r="AY250" s="99" t="s">
        <v>175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99" t="s">
        <v>77</v>
      </c>
      <c r="BK250" s="201">
        <f>ROUND(I250*H250,2)</f>
        <v>0</v>
      </c>
      <c r="BL250" s="99" t="s">
        <v>113</v>
      </c>
      <c r="BM250" s="99" t="s">
        <v>1220</v>
      </c>
    </row>
    <row r="251" spans="2:65" s="109" customFormat="1" ht="16.5" customHeight="1">
      <c r="B251" s="110"/>
      <c r="C251" s="191" t="s">
        <v>463</v>
      </c>
      <c r="D251" s="191" t="s">
        <v>177</v>
      </c>
      <c r="E251" s="192" t="s">
        <v>477</v>
      </c>
      <c r="F251" s="193" t="s">
        <v>478</v>
      </c>
      <c r="G251" s="194" t="s">
        <v>341</v>
      </c>
      <c r="H251" s="195">
        <v>1</v>
      </c>
      <c r="I251" s="9"/>
      <c r="J251" s="196">
        <f>ROUND(I251*H251,2)</f>
        <v>0</v>
      </c>
      <c r="K251" s="193" t="s">
        <v>200</v>
      </c>
      <c r="L251" s="110"/>
      <c r="M251" s="197" t="s">
        <v>5</v>
      </c>
      <c r="N251" s="198" t="s">
        <v>44</v>
      </c>
      <c r="O251" s="111"/>
      <c r="P251" s="199">
        <f>O251*H251</f>
        <v>0</v>
      </c>
      <c r="Q251" s="199">
        <v>1.1469999999999999E-2</v>
      </c>
      <c r="R251" s="199">
        <f>Q251*H251</f>
        <v>1.1469999999999999E-2</v>
      </c>
      <c r="S251" s="199">
        <v>0</v>
      </c>
      <c r="T251" s="200">
        <f>S251*H251</f>
        <v>0</v>
      </c>
      <c r="AR251" s="99" t="s">
        <v>113</v>
      </c>
      <c r="AT251" s="99" t="s">
        <v>177</v>
      </c>
      <c r="AU251" s="99" t="s">
        <v>81</v>
      </c>
      <c r="AY251" s="99" t="s">
        <v>175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99" t="s">
        <v>77</v>
      </c>
      <c r="BK251" s="201">
        <f>ROUND(I251*H251,2)</f>
        <v>0</v>
      </c>
      <c r="BL251" s="99" t="s">
        <v>113</v>
      </c>
      <c r="BM251" s="99" t="s">
        <v>1221</v>
      </c>
    </row>
    <row r="252" spans="2:65" s="207" customFormat="1">
      <c r="B252" s="206"/>
      <c r="D252" s="202" t="s">
        <v>185</v>
      </c>
      <c r="E252" s="208" t="s">
        <v>5</v>
      </c>
      <c r="F252" s="209" t="s">
        <v>343</v>
      </c>
      <c r="H252" s="208" t="s">
        <v>5</v>
      </c>
      <c r="I252" s="10"/>
      <c r="L252" s="206"/>
      <c r="M252" s="210"/>
      <c r="N252" s="211"/>
      <c r="O252" s="211"/>
      <c r="P252" s="211"/>
      <c r="Q252" s="211"/>
      <c r="R252" s="211"/>
      <c r="S252" s="211"/>
      <c r="T252" s="212"/>
      <c r="AT252" s="208" t="s">
        <v>185</v>
      </c>
      <c r="AU252" s="208" t="s">
        <v>81</v>
      </c>
      <c r="AV252" s="207" t="s">
        <v>77</v>
      </c>
      <c r="AW252" s="207" t="s">
        <v>36</v>
      </c>
      <c r="AX252" s="207" t="s">
        <v>73</v>
      </c>
      <c r="AY252" s="208" t="s">
        <v>175</v>
      </c>
    </row>
    <row r="253" spans="2:65" s="214" customFormat="1">
      <c r="B253" s="213"/>
      <c r="D253" s="202" t="s">
        <v>185</v>
      </c>
      <c r="E253" s="215" t="s">
        <v>5</v>
      </c>
      <c r="F253" s="216" t="s">
        <v>77</v>
      </c>
      <c r="H253" s="217">
        <v>1</v>
      </c>
      <c r="I253" s="11"/>
      <c r="L253" s="213"/>
      <c r="M253" s="218"/>
      <c r="N253" s="219"/>
      <c r="O253" s="219"/>
      <c r="P253" s="219"/>
      <c r="Q253" s="219"/>
      <c r="R253" s="219"/>
      <c r="S253" s="219"/>
      <c r="T253" s="220"/>
      <c r="AT253" s="215" t="s">
        <v>185</v>
      </c>
      <c r="AU253" s="215" t="s">
        <v>81</v>
      </c>
      <c r="AV253" s="214" t="s">
        <v>81</v>
      </c>
      <c r="AW253" s="214" t="s">
        <v>36</v>
      </c>
      <c r="AX253" s="214" t="s">
        <v>77</v>
      </c>
      <c r="AY253" s="215" t="s">
        <v>175</v>
      </c>
    </row>
    <row r="254" spans="2:65" s="109" customFormat="1" ht="16.5" customHeight="1">
      <c r="B254" s="110"/>
      <c r="C254" s="229" t="s">
        <v>468</v>
      </c>
      <c r="D254" s="229" t="s">
        <v>287</v>
      </c>
      <c r="E254" s="230" t="s">
        <v>481</v>
      </c>
      <c r="F254" s="231" t="s">
        <v>482</v>
      </c>
      <c r="G254" s="232" t="s">
        <v>341</v>
      </c>
      <c r="H254" s="233">
        <v>1</v>
      </c>
      <c r="I254" s="13"/>
      <c r="J254" s="234">
        <f>ROUND(I254*H254,2)</f>
        <v>0</v>
      </c>
      <c r="K254" s="231" t="s">
        <v>200</v>
      </c>
      <c r="L254" s="235"/>
      <c r="M254" s="236" t="s">
        <v>5</v>
      </c>
      <c r="N254" s="237" t="s">
        <v>44</v>
      </c>
      <c r="O254" s="111"/>
      <c r="P254" s="199">
        <f>O254*H254</f>
        <v>0</v>
      </c>
      <c r="Q254" s="199">
        <v>0.58499999999999996</v>
      </c>
      <c r="R254" s="199">
        <f>Q254*H254</f>
        <v>0.58499999999999996</v>
      </c>
      <c r="S254" s="199">
        <v>0</v>
      </c>
      <c r="T254" s="200">
        <f>S254*H254</f>
        <v>0</v>
      </c>
      <c r="AR254" s="99" t="s">
        <v>225</v>
      </c>
      <c r="AT254" s="99" t="s">
        <v>287</v>
      </c>
      <c r="AU254" s="99" t="s">
        <v>81</v>
      </c>
      <c r="AY254" s="99" t="s">
        <v>175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99" t="s">
        <v>77</v>
      </c>
      <c r="BK254" s="201">
        <f>ROUND(I254*H254,2)</f>
        <v>0</v>
      </c>
      <c r="BL254" s="99" t="s">
        <v>113</v>
      </c>
      <c r="BM254" s="99" t="s">
        <v>1222</v>
      </c>
    </row>
    <row r="255" spans="2:65" s="109" customFormat="1" ht="16.5" customHeight="1">
      <c r="B255" s="110"/>
      <c r="C255" s="191" t="s">
        <v>472</v>
      </c>
      <c r="D255" s="191" t="s">
        <v>177</v>
      </c>
      <c r="E255" s="192" t="s">
        <v>485</v>
      </c>
      <c r="F255" s="193" t="s">
        <v>486</v>
      </c>
      <c r="G255" s="194" t="s">
        <v>341</v>
      </c>
      <c r="H255" s="195">
        <v>1</v>
      </c>
      <c r="I255" s="9"/>
      <c r="J255" s="196">
        <f>ROUND(I255*H255,2)</f>
        <v>0</v>
      </c>
      <c r="K255" s="193" t="s">
        <v>200</v>
      </c>
      <c r="L255" s="110"/>
      <c r="M255" s="197" t="s">
        <v>5</v>
      </c>
      <c r="N255" s="198" t="s">
        <v>44</v>
      </c>
      <c r="O255" s="111"/>
      <c r="P255" s="199">
        <f>O255*H255</f>
        <v>0</v>
      </c>
      <c r="Q255" s="199">
        <v>2.7529999999999999E-2</v>
      </c>
      <c r="R255" s="199">
        <f>Q255*H255</f>
        <v>2.7529999999999999E-2</v>
      </c>
      <c r="S255" s="199">
        <v>0</v>
      </c>
      <c r="T255" s="200">
        <f>S255*H255</f>
        <v>0</v>
      </c>
      <c r="AR255" s="99" t="s">
        <v>113</v>
      </c>
      <c r="AT255" s="99" t="s">
        <v>177</v>
      </c>
      <c r="AU255" s="99" t="s">
        <v>81</v>
      </c>
      <c r="AY255" s="99" t="s">
        <v>175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99" t="s">
        <v>77</v>
      </c>
      <c r="BK255" s="201">
        <f>ROUND(I255*H255,2)</f>
        <v>0</v>
      </c>
      <c r="BL255" s="99" t="s">
        <v>113</v>
      </c>
      <c r="BM255" s="99" t="s">
        <v>1223</v>
      </c>
    </row>
    <row r="256" spans="2:65" s="207" customFormat="1">
      <c r="B256" s="206"/>
      <c r="D256" s="202" t="s">
        <v>185</v>
      </c>
      <c r="E256" s="208" t="s">
        <v>5</v>
      </c>
      <c r="F256" s="209" t="s">
        <v>343</v>
      </c>
      <c r="H256" s="208" t="s">
        <v>5</v>
      </c>
      <c r="I256" s="10"/>
      <c r="L256" s="206"/>
      <c r="M256" s="210"/>
      <c r="N256" s="211"/>
      <c r="O256" s="211"/>
      <c r="P256" s="211"/>
      <c r="Q256" s="211"/>
      <c r="R256" s="211"/>
      <c r="S256" s="211"/>
      <c r="T256" s="212"/>
      <c r="AT256" s="208" t="s">
        <v>185</v>
      </c>
      <c r="AU256" s="208" t="s">
        <v>81</v>
      </c>
      <c r="AV256" s="207" t="s">
        <v>77</v>
      </c>
      <c r="AW256" s="207" t="s">
        <v>36</v>
      </c>
      <c r="AX256" s="207" t="s">
        <v>73</v>
      </c>
      <c r="AY256" s="208" t="s">
        <v>175</v>
      </c>
    </row>
    <row r="257" spans="2:65" s="214" customFormat="1">
      <c r="B257" s="213"/>
      <c r="D257" s="202" t="s">
        <v>185</v>
      </c>
      <c r="E257" s="215" t="s">
        <v>5</v>
      </c>
      <c r="F257" s="216" t="s">
        <v>77</v>
      </c>
      <c r="H257" s="217">
        <v>1</v>
      </c>
      <c r="I257" s="11"/>
      <c r="L257" s="213"/>
      <c r="M257" s="218"/>
      <c r="N257" s="219"/>
      <c r="O257" s="219"/>
      <c r="P257" s="219"/>
      <c r="Q257" s="219"/>
      <c r="R257" s="219"/>
      <c r="S257" s="219"/>
      <c r="T257" s="220"/>
      <c r="AT257" s="215" t="s">
        <v>185</v>
      </c>
      <c r="AU257" s="215" t="s">
        <v>81</v>
      </c>
      <c r="AV257" s="214" t="s">
        <v>81</v>
      </c>
      <c r="AW257" s="214" t="s">
        <v>36</v>
      </c>
      <c r="AX257" s="214" t="s">
        <v>77</v>
      </c>
      <c r="AY257" s="215" t="s">
        <v>175</v>
      </c>
    </row>
    <row r="258" spans="2:65" s="109" customFormat="1" ht="16.5" customHeight="1">
      <c r="B258" s="110"/>
      <c r="C258" s="229" t="s">
        <v>476</v>
      </c>
      <c r="D258" s="229" t="s">
        <v>287</v>
      </c>
      <c r="E258" s="230" t="s">
        <v>489</v>
      </c>
      <c r="F258" s="231" t="s">
        <v>490</v>
      </c>
      <c r="G258" s="232" t="s">
        <v>341</v>
      </c>
      <c r="H258" s="233">
        <v>1</v>
      </c>
      <c r="I258" s="13"/>
      <c r="J258" s="234">
        <f>ROUND(I258*H258,2)</f>
        <v>0</v>
      </c>
      <c r="K258" s="231" t="s">
        <v>5</v>
      </c>
      <c r="L258" s="235"/>
      <c r="M258" s="236" t="s">
        <v>5</v>
      </c>
      <c r="N258" s="237" t="s">
        <v>44</v>
      </c>
      <c r="O258" s="111"/>
      <c r="P258" s="199">
        <f>O258*H258</f>
        <v>0</v>
      </c>
      <c r="Q258" s="199">
        <v>2.1</v>
      </c>
      <c r="R258" s="199">
        <f>Q258*H258</f>
        <v>2.1</v>
      </c>
      <c r="S258" s="199">
        <v>0</v>
      </c>
      <c r="T258" s="200">
        <f>S258*H258</f>
        <v>0</v>
      </c>
      <c r="AR258" s="99" t="s">
        <v>225</v>
      </c>
      <c r="AT258" s="99" t="s">
        <v>287</v>
      </c>
      <c r="AU258" s="99" t="s">
        <v>81</v>
      </c>
      <c r="AY258" s="99" t="s">
        <v>175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99" t="s">
        <v>77</v>
      </c>
      <c r="BK258" s="201">
        <f>ROUND(I258*H258,2)</f>
        <v>0</v>
      </c>
      <c r="BL258" s="99" t="s">
        <v>113</v>
      </c>
      <c r="BM258" s="99" t="s">
        <v>1224</v>
      </c>
    </row>
    <row r="259" spans="2:65" s="109" customFormat="1" ht="16.5" customHeight="1">
      <c r="B259" s="110"/>
      <c r="C259" s="229" t="s">
        <v>480</v>
      </c>
      <c r="D259" s="229" t="s">
        <v>287</v>
      </c>
      <c r="E259" s="230" t="s">
        <v>493</v>
      </c>
      <c r="F259" s="231" t="s">
        <v>494</v>
      </c>
      <c r="G259" s="232" t="s">
        <v>341</v>
      </c>
      <c r="H259" s="233">
        <v>3</v>
      </c>
      <c r="I259" s="13"/>
      <c r="J259" s="234">
        <f>ROUND(I259*H259,2)</f>
        <v>0</v>
      </c>
      <c r="K259" s="231" t="s">
        <v>200</v>
      </c>
      <c r="L259" s="235"/>
      <c r="M259" s="236" t="s">
        <v>5</v>
      </c>
      <c r="N259" s="237" t="s">
        <v>44</v>
      </c>
      <c r="O259" s="111"/>
      <c r="P259" s="199">
        <f>O259*H259</f>
        <v>0</v>
      </c>
      <c r="Q259" s="199">
        <v>2E-3</v>
      </c>
      <c r="R259" s="199">
        <f>Q259*H259</f>
        <v>6.0000000000000001E-3</v>
      </c>
      <c r="S259" s="199">
        <v>0</v>
      </c>
      <c r="T259" s="200">
        <f>S259*H259</f>
        <v>0</v>
      </c>
      <c r="AR259" s="99" t="s">
        <v>225</v>
      </c>
      <c r="AT259" s="99" t="s">
        <v>287</v>
      </c>
      <c r="AU259" s="99" t="s">
        <v>81</v>
      </c>
      <c r="AY259" s="99" t="s">
        <v>175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99" t="s">
        <v>77</v>
      </c>
      <c r="BK259" s="201">
        <f>ROUND(I259*H259,2)</f>
        <v>0</v>
      </c>
      <c r="BL259" s="99" t="s">
        <v>113</v>
      </c>
      <c r="BM259" s="99" t="s">
        <v>1225</v>
      </c>
    </row>
    <row r="260" spans="2:65" s="109" customFormat="1" ht="25.5" customHeight="1">
      <c r="B260" s="110"/>
      <c r="C260" s="191" t="s">
        <v>484</v>
      </c>
      <c r="D260" s="191" t="s">
        <v>177</v>
      </c>
      <c r="E260" s="192" t="s">
        <v>497</v>
      </c>
      <c r="F260" s="193" t="s">
        <v>498</v>
      </c>
      <c r="G260" s="194" t="s">
        <v>341</v>
      </c>
      <c r="H260" s="195">
        <v>1</v>
      </c>
      <c r="I260" s="9"/>
      <c r="J260" s="196">
        <f>ROUND(I260*H260,2)</f>
        <v>0</v>
      </c>
      <c r="K260" s="193" t="s">
        <v>200</v>
      </c>
      <c r="L260" s="110"/>
      <c r="M260" s="197" t="s">
        <v>5</v>
      </c>
      <c r="N260" s="198" t="s">
        <v>44</v>
      </c>
      <c r="O260" s="111"/>
      <c r="P260" s="199">
        <f>O260*H260</f>
        <v>0</v>
      </c>
      <c r="Q260" s="199">
        <v>0</v>
      </c>
      <c r="R260" s="199">
        <f>Q260*H260</f>
        <v>0</v>
      </c>
      <c r="S260" s="199">
        <v>0.1</v>
      </c>
      <c r="T260" s="200">
        <f>S260*H260</f>
        <v>0.1</v>
      </c>
      <c r="AR260" s="99" t="s">
        <v>113</v>
      </c>
      <c r="AT260" s="99" t="s">
        <v>177</v>
      </c>
      <c r="AU260" s="99" t="s">
        <v>81</v>
      </c>
      <c r="AY260" s="99" t="s">
        <v>175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99" t="s">
        <v>77</v>
      </c>
      <c r="BK260" s="201">
        <f>ROUND(I260*H260,2)</f>
        <v>0</v>
      </c>
      <c r="BL260" s="99" t="s">
        <v>113</v>
      </c>
      <c r="BM260" s="99" t="s">
        <v>1226</v>
      </c>
    </row>
    <row r="261" spans="2:65" s="109" customFormat="1" ht="25.5" customHeight="1">
      <c r="B261" s="110"/>
      <c r="C261" s="191" t="s">
        <v>488</v>
      </c>
      <c r="D261" s="191" t="s">
        <v>177</v>
      </c>
      <c r="E261" s="192" t="s">
        <v>501</v>
      </c>
      <c r="F261" s="193" t="s">
        <v>2678</v>
      </c>
      <c r="G261" s="194" t="s">
        <v>341</v>
      </c>
      <c r="H261" s="195">
        <v>1</v>
      </c>
      <c r="I261" s="9"/>
      <c r="J261" s="196">
        <f>ROUND(I261*H261,2)</f>
        <v>0</v>
      </c>
      <c r="K261" s="193" t="s">
        <v>5</v>
      </c>
      <c r="L261" s="110"/>
      <c r="M261" s="197" t="s">
        <v>5</v>
      </c>
      <c r="N261" s="198" t="s">
        <v>44</v>
      </c>
      <c r="O261" s="111"/>
      <c r="P261" s="199">
        <f>O261*H261</f>
        <v>0</v>
      </c>
      <c r="Q261" s="199">
        <v>0.217338</v>
      </c>
      <c r="R261" s="199">
        <f>Q261*H261</f>
        <v>0.217338</v>
      </c>
      <c r="S261" s="199">
        <v>0</v>
      </c>
      <c r="T261" s="200">
        <f>S261*H261</f>
        <v>0</v>
      </c>
      <c r="AR261" s="99" t="s">
        <v>113</v>
      </c>
      <c r="AT261" s="99" t="s">
        <v>177</v>
      </c>
      <c r="AU261" s="99" t="s">
        <v>81</v>
      </c>
      <c r="AY261" s="99" t="s">
        <v>175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99" t="s">
        <v>77</v>
      </c>
      <c r="BK261" s="201">
        <f>ROUND(I261*H261,2)</f>
        <v>0</v>
      </c>
      <c r="BL261" s="99" t="s">
        <v>113</v>
      </c>
      <c r="BM261" s="99" t="s">
        <v>1227</v>
      </c>
    </row>
    <row r="262" spans="2:65" s="207" customFormat="1">
      <c r="B262" s="206"/>
      <c r="D262" s="202" t="s">
        <v>185</v>
      </c>
      <c r="E262" s="208" t="s">
        <v>5</v>
      </c>
      <c r="F262" s="209" t="s">
        <v>343</v>
      </c>
      <c r="H262" s="208" t="s">
        <v>5</v>
      </c>
      <c r="I262" s="10"/>
      <c r="L262" s="206"/>
      <c r="M262" s="210"/>
      <c r="N262" s="211"/>
      <c r="O262" s="211"/>
      <c r="P262" s="211"/>
      <c r="Q262" s="211"/>
      <c r="R262" s="211"/>
      <c r="S262" s="211"/>
      <c r="T262" s="212"/>
      <c r="AT262" s="208" t="s">
        <v>185</v>
      </c>
      <c r="AU262" s="208" t="s">
        <v>81</v>
      </c>
      <c r="AV262" s="207" t="s">
        <v>77</v>
      </c>
      <c r="AW262" s="207" t="s">
        <v>36</v>
      </c>
      <c r="AX262" s="207" t="s">
        <v>73</v>
      </c>
      <c r="AY262" s="208" t="s">
        <v>175</v>
      </c>
    </row>
    <row r="263" spans="2:65" s="214" customFormat="1">
      <c r="B263" s="213"/>
      <c r="D263" s="202" t="s">
        <v>185</v>
      </c>
      <c r="E263" s="215" t="s">
        <v>5</v>
      </c>
      <c r="F263" s="216" t="s">
        <v>77</v>
      </c>
      <c r="H263" s="217">
        <v>1</v>
      </c>
      <c r="I263" s="11"/>
      <c r="L263" s="213"/>
      <c r="M263" s="218"/>
      <c r="N263" s="219"/>
      <c r="O263" s="219"/>
      <c r="P263" s="219"/>
      <c r="Q263" s="219"/>
      <c r="R263" s="219"/>
      <c r="S263" s="219"/>
      <c r="T263" s="220"/>
      <c r="AT263" s="215" t="s">
        <v>185</v>
      </c>
      <c r="AU263" s="215" t="s">
        <v>81</v>
      </c>
      <c r="AV263" s="214" t="s">
        <v>81</v>
      </c>
      <c r="AW263" s="214" t="s">
        <v>36</v>
      </c>
      <c r="AX263" s="214" t="s">
        <v>77</v>
      </c>
      <c r="AY263" s="215" t="s">
        <v>175</v>
      </c>
    </row>
    <row r="264" spans="2:65" s="109" customFormat="1" ht="25.5" customHeight="1">
      <c r="B264" s="110"/>
      <c r="C264" s="229" t="s">
        <v>492</v>
      </c>
      <c r="D264" s="229" t="s">
        <v>287</v>
      </c>
      <c r="E264" s="230" t="s">
        <v>505</v>
      </c>
      <c r="F264" s="231" t="s">
        <v>2677</v>
      </c>
      <c r="G264" s="232" t="s">
        <v>341</v>
      </c>
      <c r="H264" s="233">
        <v>1</v>
      </c>
      <c r="I264" s="13"/>
      <c r="J264" s="234"/>
      <c r="K264" s="231" t="s">
        <v>5</v>
      </c>
      <c r="L264" s="235"/>
      <c r="M264" s="236" t="s">
        <v>5</v>
      </c>
      <c r="N264" s="237" t="s">
        <v>44</v>
      </c>
      <c r="O264" s="111"/>
      <c r="P264" s="199">
        <f>O264*H264</f>
        <v>0</v>
      </c>
      <c r="Q264" s="199">
        <v>8.1000000000000003E-2</v>
      </c>
      <c r="R264" s="199">
        <f>Q264*H264</f>
        <v>8.1000000000000003E-2</v>
      </c>
      <c r="S264" s="199">
        <v>0</v>
      </c>
      <c r="T264" s="200">
        <f>S264*H264</f>
        <v>0</v>
      </c>
      <c r="AR264" s="99" t="s">
        <v>225</v>
      </c>
      <c r="AT264" s="99" t="s">
        <v>287</v>
      </c>
      <c r="AU264" s="99" t="s">
        <v>81</v>
      </c>
      <c r="AY264" s="99" t="s">
        <v>175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99" t="s">
        <v>77</v>
      </c>
      <c r="BK264" s="201">
        <f>ROUND(I264*H264,2)</f>
        <v>0</v>
      </c>
      <c r="BL264" s="99" t="s">
        <v>113</v>
      </c>
      <c r="BM264" s="99" t="s">
        <v>1228</v>
      </c>
    </row>
    <row r="265" spans="2:65" s="109" customFormat="1" ht="16.5" customHeight="1">
      <c r="B265" s="110"/>
      <c r="C265" s="191" t="s">
        <v>496</v>
      </c>
      <c r="D265" s="191" t="s">
        <v>177</v>
      </c>
      <c r="E265" s="192" t="s">
        <v>519</v>
      </c>
      <c r="F265" s="193" t="s">
        <v>520</v>
      </c>
      <c r="G265" s="194" t="s">
        <v>199</v>
      </c>
      <c r="H265" s="195">
        <v>32.65</v>
      </c>
      <c r="I265" s="9"/>
      <c r="J265" s="196">
        <f>ROUND(I265*H265,2)</f>
        <v>0</v>
      </c>
      <c r="K265" s="193" t="s">
        <v>5</v>
      </c>
      <c r="L265" s="110"/>
      <c r="M265" s="197" t="s">
        <v>5</v>
      </c>
      <c r="N265" s="198" t="s">
        <v>44</v>
      </c>
      <c r="O265" s="111"/>
      <c r="P265" s="199">
        <f>O265*H265</f>
        <v>0</v>
      </c>
      <c r="Q265" s="199">
        <v>9.0000000000000006E-5</v>
      </c>
      <c r="R265" s="199">
        <f>Q265*H265</f>
        <v>2.9385000000000001E-3</v>
      </c>
      <c r="S265" s="199">
        <v>0</v>
      </c>
      <c r="T265" s="200">
        <f>S265*H265</f>
        <v>0</v>
      </c>
      <c r="AR265" s="99" t="s">
        <v>113</v>
      </c>
      <c r="AT265" s="99" t="s">
        <v>177</v>
      </c>
      <c r="AU265" s="99" t="s">
        <v>81</v>
      </c>
      <c r="AY265" s="99" t="s">
        <v>175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99" t="s">
        <v>77</v>
      </c>
      <c r="BK265" s="201">
        <f>ROUND(I265*H265,2)</f>
        <v>0</v>
      </c>
      <c r="BL265" s="99" t="s">
        <v>113</v>
      </c>
      <c r="BM265" s="99" t="s">
        <v>1229</v>
      </c>
    </row>
    <row r="266" spans="2:65" s="109" customFormat="1" ht="16.5" customHeight="1">
      <c r="B266" s="110"/>
      <c r="C266" s="191" t="s">
        <v>2642</v>
      </c>
      <c r="D266" s="191"/>
      <c r="E266" s="192"/>
      <c r="F266" s="193" t="s">
        <v>2637</v>
      </c>
      <c r="G266" s="194" t="s">
        <v>730</v>
      </c>
      <c r="H266" s="195">
        <v>4</v>
      </c>
      <c r="I266" s="9"/>
      <c r="J266" s="196">
        <f t="shared" ref="J266:J267" si="0">ROUND(I266*H266,2)</f>
        <v>0</v>
      </c>
      <c r="K266" s="300"/>
      <c r="L266" s="110"/>
      <c r="M266" s="301"/>
      <c r="N266" s="302"/>
      <c r="O266" s="303"/>
      <c r="P266" s="304"/>
      <c r="Q266" s="304"/>
      <c r="R266" s="304"/>
      <c r="S266" s="304"/>
      <c r="T266" s="200"/>
      <c r="AR266" s="99"/>
      <c r="AT266" s="99"/>
      <c r="AU266" s="99"/>
      <c r="AY266" s="99"/>
      <c r="BE266" s="201"/>
      <c r="BF266" s="201"/>
      <c r="BG266" s="201"/>
      <c r="BH266" s="201"/>
      <c r="BI266" s="201"/>
      <c r="BJ266" s="99"/>
      <c r="BK266" s="201"/>
      <c r="BL266" s="99"/>
      <c r="BM266" s="99"/>
    </row>
    <row r="267" spans="2:65" s="109" customFormat="1" ht="31.5" customHeight="1">
      <c r="B267" s="110"/>
      <c r="C267" s="191" t="s">
        <v>2643</v>
      </c>
      <c r="D267" s="191"/>
      <c r="E267" s="192"/>
      <c r="F267" s="193" t="s">
        <v>2645</v>
      </c>
      <c r="G267" s="194" t="s">
        <v>2639</v>
      </c>
      <c r="H267" s="195">
        <v>20</v>
      </c>
      <c r="I267" s="9"/>
      <c r="J267" s="196">
        <f t="shared" si="0"/>
        <v>0</v>
      </c>
      <c r="K267" s="300"/>
      <c r="L267" s="110"/>
      <c r="M267" s="301"/>
      <c r="N267" s="302"/>
      <c r="O267" s="303"/>
      <c r="P267" s="304"/>
      <c r="Q267" s="304"/>
      <c r="R267" s="304"/>
      <c r="S267" s="304"/>
      <c r="T267" s="200"/>
      <c r="AR267" s="99"/>
      <c r="AT267" s="99"/>
      <c r="AU267" s="99"/>
      <c r="AY267" s="99"/>
      <c r="BE267" s="201"/>
      <c r="BF267" s="201"/>
      <c r="BG267" s="201"/>
      <c r="BH267" s="201"/>
      <c r="BI267" s="201"/>
      <c r="BJ267" s="99"/>
      <c r="BK267" s="201"/>
      <c r="BL267" s="99"/>
      <c r="BM267" s="99"/>
    </row>
    <row r="268" spans="2:65" s="179" customFormat="1" ht="29.85" customHeight="1">
      <c r="B268" s="178"/>
      <c r="D268" s="180" t="s">
        <v>72</v>
      </c>
      <c r="E268" s="189" t="s">
        <v>232</v>
      </c>
      <c r="F268" s="189" t="s">
        <v>522</v>
      </c>
      <c r="I268" s="8"/>
      <c r="J268" s="190">
        <f>BK268</f>
        <v>0</v>
      </c>
      <c r="L268" s="178"/>
      <c r="M268" s="183"/>
      <c r="N268" s="184"/>
      <c r="O268" s="184"/>
      <c r="P268" s="185">
        <f>SUM(P269:P271)</f>
        <v>0</v>
      </c>
      <c r="Q268" s="184"/>
      <c r="R268" s="185">
        <f>SUM(R269:R271)</f>
        <v>0</v>
      </c>
      <c r="S268" s="184"/>
      <c r="T268" s="186">
        <f>SUM(T269:T271)</f>
        <v>0</v>
      </c>
      <c r="AR268" s="180" t="s">
        <v>77</v>
      </c>
      <c r="AT268" s="187" t="s">
        <v>72</v>
      </c>
      <c r="AU268" s="187" t="s">
        <v>77</v>
      </c>
      <c r="AY268" s="180" t="s">
        <v>175</v>
      </c>
      <c r="BK268" s="188">
        <f>SUM(BK269:BK271)</f>
        <v>0</v>
      </c>
    </row>
    <row r="269" spans="2:65" s="109" customFormat="1" ht="25.5" customHeight="1">
      <c r="B269" s="110"/>
      <c r="C269" s="191" t="s">
        <v>500</v>
      </c>
      <c r="D269" s="191" t="s">
        <v>177</v>
      </c>
      <c r="E269" s="192" t="s">
        <v>540</v>
      </c>
      <c r="F269" s="193" t="s">
        <v>541</v>
      </c>
      <c r="G269" s="194" t="s">
        <v>199</v>
      </c>
      <c r="H269" s="195">
        <v>32.65</v>
      </c>
      <c r="I269" s="9"/>
      <c r="J269" s="196">
        <f>ROUND(I269*H269,2)</f>
        <v>0</v>
      </c>
      <c r="K269" s="193" t="s">
        <v>181</v>
      </c>
      <c r="L269" s="110"/>
      <c r="M269" s="197" t="s">
        <v>5</v>
      </c>
      <c r="N269" s="198" t="s">
        <v>44</v>
      </c>
      <c r="O269" s="111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AR269" s="99" t="s">
        <v>113</v>
      </c>
      <c r="AT269" s="99" t="s">
        <v>177</v>
      </c>
      <c r="AU269" s="99" t="s">
        <v>81</v>
      </c>
      <c r="AY269" s="99" t="s">
        <v>175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99" t="s">
        <v>77</v>
      </c>
      <c r="BK269" s="201">
        <f>ROUND(I269*H269,2)</f>
        <v>0</v>
      </c>
      <c r="BL269" s="99" t="s">
        <v>113</v>
      </c>
      <c r="BM269" s="99" t="s">
        <v>1230</v>
      </c>
    </row>
    <row r="270" spans="2:65" s="207" customFormat="1">
      <c r="B270" s="206"/>
      <c r="D270" s="202" t="s">
        <v>185</v>
      </c>
      <c r="E270" s="208" t="s">
        <v>5</v>
      </c>
      <c r="F270" s="209" t="s">
        <v>533</v>
      </c>
      <c r="H270" s="208" t="s">
        <v>5</v>
      </c>
      <c r="I270" s="10"/>
      <c r="L270" s="206"/>
      <c r="M270" s="210"/>
      <c r="N270" s="211"/>
      <c r="O270" s="211"/>
      <c r="P270" s="211"/>
      <c r="Q270" s="211"/>
      <c r="R270" s="211"/>
      <c r="S270" s="211"/>
      <c r="T270" s="212"/>
      <c r="AT270" s="208" t="s">
        <v>185</v>
      </c>
      <c r="AU270" s="208" t="s">
        <v>81</v>
      </c>
      <c r="AV270" s="207" t="s">
        <v>77</v>
      </c>
      <c r="AW270" s="207" t="s">
        <v>36</v>
      </c>
      <c r="AX270" s="207" t="s">
        <v>73</v>
      </c>
      <c r="AY270" s="208" t="s">
        <v>175</v>
      </c>
    </row>
    <row r="271" spans="2:65" s="214" customFormat="1">
      <c r="B271" s="213"/>
      <c r="D271" s="202" t="s">
        <v>185</v>
      </c>
      <c r="E271" s="215" t="s">
        <v>5</v>
      </c>
      <c r="F271" s="216" t="s">
        <v>1182</v>
      </c>
      <c r="H271" s="217">
        <v>32.65</v>
      </c>
      <c r="I271" s="11"/>
      <c r="L271" s="213"/>
      <c r="M271" s="218"/>
      <c r="N271" s="219"/>
      <c r="O271" s="219"/>
      <c r="P271" s="219"/>
      <c r="Q271" s="219"/>
      <c r="R271" s="219"/>
      <c r="S271" s="219"/>
      <c r="T271" s="220"/>
      <c r="AT271" s="215" t="s">
        <v>185</v>
      </c>
      <c r="AU271" s="215" t="s">
        <v>81</v>
      </c>
      <c r="AV271" s="214" t="s">
        <v>81</v>
      </c>
      <c r="AW271" s="214" t="s">
        <v>36</v>
      </c>
      <c r="AX271" s="214" t="s">
        <v>77</v>
      </c>
      <c r="AY271" s="215" t="s">
        <v>175</v>
      </c>
    </row>
    <row r="272" spans="2:65" s="179" customFormat="1" ht="29.85" customHeight="1">
      <c r="B272" s="178"/>
      <c r="D272" s="180" t="s">
        <v>72</v>
      </c>
      <c r="E272" s="189" t="s">
        <v>547</v>
      </c>
      <c r="F272" s="189" t="s">
        <v>548</v>
      </c>
      <c r="I272" s="8"/>
      <c r="J272" s="190">
        <f>BK272</f>
        <v>0</v>
      </c>
      <c r="L272" s="178"/>
      <c r="M272" s="183"/>
      <c r="N272" s="184"/>
      <c r="O272" s="184"/>
      <c r="P272" s="185">
        <f>SUM(P273:P278)</f>
        <v>0</v>
      </c>
      <c r="Q272" s="184"/>
      <c r="R272" s="185">
        <f>SUM(R273:R278)</f>
        <v>0</v>
      </c>
      <c r="S272" s="184"/>
      <c r="T272" s="186">
        <f>SUM(T273:T278)</f>
        <v>0</v>
      </c>
      <c r="AR272" s="180" t="s">
        <v>77</v>
      </c>
      <c r="AT272" s="187" t="s">
        <v>72</v>
      </c>
      <c r="AU272" s="187" t="s">
        <v>77</v>
      </c>
      <c r="AY272" s="180" t="s">
        <v>175</v>
      </c>
      <c r="BK272" s="188">
        <f>SUM(BK273:BK278)</f>
        <v>0</v>
      </c>
    </row>
    <row r="273" spans="2:65" s="109" customFormat="1" ht="16.5" customHeight="1">
      <c r="B273" s="110"/>
      <c r="C273" s="191" t="s">
        <v>504</v>
      </c>
      <c r="D273" s="191" t="s">
        <v>177</v>
      </c>
      <c r="E273" s="192" t="s">
        <v>550</v>
      </c>
      <c r="F273" s="193" t="s">
        <v>551</v>
      </c>
      <c r="G273" s="194" t="s">
        <v>290</v>
      </c>
      <c r="H273" s="195">
        <v>47.186</v>
      </c>
      <c r="I273" s="9"/>
      <c r="J273" s="196">
        <f>ROUND(I273*H273,2)</f>
        <v>0</v>
      </c>
      <c r="K273" s="193" t="s">
        <v>5</v>
      </c>
      <c r="L273" s="110"/>
      <c r="M273" s="197" t="s">
        <v>5</v>
      </c>
      <c r="N273" s="198" t="s">
        <v>44</v>
      </c>
      <c r="O273" s="111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AR273" s="99" t="s">
        <v>113</v>
      </c>
      <c r="AT273" s="99" t="s">
        <v>177</v>
      </c>
      <c r="AU273" s="99" t="s">
        <v>81</v>
      </c>
      <c r="AY273" s="99" t="s">
        <v>175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99" t="s">
        <v>77</v>
      </c>
      <c r="BK273" s="201">
        <f>ROUND(I273*H273,2)</f>
        <v>0</v>
      </c>
      <c r="BL273" s="99" t="s">
        <v>113</v>
      </c>
      <c r="BM273" s="99" t="s">
        <v>1231</v>
      </c>
    </row>
    <row r="274" spans="2:65" s="207" customFormat="1">
      <c r="B274" s="206"/>
      <c r="D274" s="202" t="s">
        <v>185</v>
      </c>
      <c r="E274" s="208" t="s">
        <v>5</v>
      </c>
      <c r="F274" s="209" t="s">
        <v>553</v>
      </c>
      <c r="H274" s="208" t="s">
        <v>5</v>
      </c>
      <c r="I274" s="10"/>
      <c r="L274" s="206"/>
      <c r="M274" s="210"/>
      <c r="N274" s="211"/>
      <c r="O274" s="211"/>
      <c r="P274" s="211"/>
      <c r="Q274" s="211"/>
      <c r="R274" s="211"/>
      <c r="S274" s="211"/>
      <c r="T274" s="212"/>
      <c r="AT274" s="208" t="s">
        <v>185</v>
      </c>
      <c r="AU274" s="208" t="s">
        <v>81</v>
      </c>
      <c r="AV274" s="207" t="s">
        <v>77</v>
      </c>
      <c r="AW274" s="207" t="s">
        <v>36</v>
      </c>
      <c r="AX274" s="207" t="s">
        <v>73</v>
      </c>
      <c r="AY274" s="208" t="s">
        <v>175</v>
      </c>
    </row>
    <row r="275" spans="2:65" s="207" customFormat="1">
      <c r="B275" s="206"/>
      <c r="D275" s="202" t="s">
        <v>185</v>
      </c>
      <c r="E275" s="208" t="s">
        <v>5</v>
      </c>
      <c r="F275" s="209" t="s">
        <v>276</v>
      </c>
      <c r="H275" s="208" t="s">
        <v>5</v>
      </c>
      <c r="I275" s="10"/>
      <c r="L275" s="206"/>
      <c r="M275" s="210"/>
      <c r="N275" s="211"/>
      <c r="O275" s="211"/>
      <c r="P275" s="211"/>
      <c r="Q275" s="211"/>
      <c r="R275" s="211"/>
      <c r="S275" s="211"/>
      <c r="T275" s="212"/>
      <c r="AT275" s="208" t="s">
        <v>185</v>
      </c>
      <c r="AU275" s="208" t="s">
        <v>81</v>
      </c>
      <c r="AV275" s="207" t="s">
        <v>77</v>
      </c>
      <c r="AW275" s="207" t="s">
        <v>36</v>
      </c>
      <c r="AX275" s="207" t="s">
        <v>73</v>
      </c>
      <c r="AY275" s="208" t="s">
        <v>175</v>
      </c>
    </row>
    <row r="276" spans="2:65" s="214" customFormat="1">
      <c r="B276" s="213"/>
      <c r="D276" s="202" t="s">
        <v>185</v>
      </c>
      <c r="E276" s="215" t="s">
        <v>5</v>
      </c>
      <c r="F276" s="216" t="s">
        <v>1232</v>
      </c>
      <c r="H276" s="217">
        <v>40.813000000000002</v>
      </c>
      <c r="I276" s="11"/>
      <c r="L276" s="213"/>
      <c r="M276" s="218"/>
      <c r="N276" s="219"/>
      <c r="O276" s="219"/>
      <c r="P276" s="219"/>
      <c r="Q276" s="219"/>
      <c r="R276" s="219"/>
      <c r="S276" s="219"/>
      <c r="T276" s="220"/>
      <c r="AT276" s="215" t="s">
        <v>185</v>
      </c>
      <c r="AU276" s="215" t="s">
        <v>81</v>
      </c>
      <c r="AV276" s="214" t="s">
        <v>81</v>
      </c>
      <c r="AW276" s="214" t="s">
        <v>36</v>
      </c>
      <c r="AX276" s="214" t="s">
        <v>73</v>
      </c>
      <c r="AY276" s="215" t="s">
        <v>175</v>
      </c>
    </row>
    <row r="277" spans="2:65" s="214" customFormat="1">
      <c r="B277" s="213"/>
      <c r="D277" s="202" t="s">
        <v>185</v>
      </c>
      <c r="E277" s="215" t="s">
        <v>5</v>
      </c>
      <c r="F277" s="216" t="s">
        <v>1233</v>
      </c>
      <c r="H277" s="217">
        <v>6.3730000000000002</v>
      </c>
      <c r="I277" s="11"/>
      <c r="L277" s="213"/>
      <c r="M277" s="218"/>
      <c r="N277" s="219"/>
      <c r="O277" s="219"/>
      <c r="P277" s="219"/>
      <c r="Q277" s="219"/>
      <c r="R277" s="219"/>
      <c r="S277" s="219"/>
      <c r="T277" s="220"/>
      <c r="AT277" s="215" t="s">
        <v>185</v>
      </c>
      <c r="AU277" s="215" t="s">
        <v>81</v>
      </c>
      <c r="AV277" s="214" t="s">
        <v>81</v>
      </c>
      <c r="AW277" s="214" t="s">
        <v>36</v>
      </c>
      <c r="AX277" s="214" t="s">
        <v>73</v>
      </c>
      <c r="AY277" s="215" t="s">
        <v>175</v>
      </c>
    </row>
    <row r="278" spans="2:65" s="222" customFormat="1">
      <c r="B278" s="221"/>
      <c r="D278" s="202" t="s">
        <v>185</v>
      </c>
      <c r="E278" s="223" t="s">
        <v>5</v>
      </c>
      <c r="F278" s="224" t="s">
        <v>196</v>
      </c>
      <c r="H278" s="225">
        <v>47.186</v>
      </c>
      <c r="I278" s="12"/>
      <c r="L278" s="221"/>
      <c r="M278" s="226"/>
      <c r="N278" s="227"/>
      <c r="O278" s="227"/>
      <c r="P278" s="227"/>
      <c r="Q278" s="227"/>
      <c r="R278" s="227"/>
      <c r="S278" s="227"/>
      <c r="T278" s="228"/>
      <c r="AT278" s="223" t="s">
        <v>185</v>
      </c>
      <c r="AU278" s="223" t="s">
        <v>81</v>
      </c>
      <c r="AV278" s="222" t="s">
        <v>113</v>
      </c>
      <c r="AW278" s="222" t="s">
        <v>36</v>
      </c>
      <c r="AX278" s="222" t="s">
        <v>77</v>
      </c>
      <c r="AY278" s="223" t="s">
        <v>175</v>
      </c>
    </row>
    <row r="279" spans="2:65" s="179" customFormat="1" ht="29.85" customHeight="1">
      <c r="B279" s="178"/>
      <c r="D279" s="180" t="s">
        <v>72</v>
      </c>
      <c r="E279" s="189" t="s">
        <v>556</v>
      </c>
      <c r="F279" s="189" t="s">
        <v>557</v>
      </c>
      <c r="I279" s="8"/>
      <c r="J279" s="190">
        <f>BK279</f>
        <v>0</v>
      </c>
      <c r="L279" s="178"/>
      <c r="M279" s="183"/>
      <c r="N279" s="184"/>
      <c r="O279" s="184"/>
      <c r="P279" s="185">
        <f>P280</f>
        <v>0</v>
      </c>
      <c r="Q279" s="184"/>
      <c r="R279" s="185">
        <f>R280</f>
        <v>0</v>
      </c>
      <c r="S279" s="184"/>
      <c r="T279" s="186">
        <f>T280</f>
        <v>0</v>
      </c>
      <c r="AR279" s="180" t="s">
        <v>77</v>
      </c>
      <c r="AT279" s="187" t="s">
        <v>72</v>
      </c>
      <c r="AU279" s="187" t="s">
        <v>77</v>
      </c>
      <c r="AY279" s="180" t="s">
        <v>175</v>
      </c>
      <c r="BK279" s="188">
        <f>BK280</f>
        <v>0</v>
      </c>
    </row>
    <row r="280" spans="2:65" s="109" customFormat="1" ht="25.5" customHeight="1">
      <c r="B280" s="110"/>
      <c r="C280" s="191" t="s">
        <v>508</v>
      </c>
      <c r="D280" s="191" t="s">
        <v>177</v>
      </c>
      <c r="E280" s="192" t="s">
        <v>559</v>
      </c>
      <c r="F280" s="193" t="s">
        <v>560</v>
      </c>
      <c r="G280" s="194" t="s">
        <v>290</v>
      </c>
      <c r="H280" s="195">
        <v>8.2970000000000006</v>
      </c>
      <c r="I280" s="9"/>
      <c r="J280" s="196">
        <f>ROUND(I280*H280,2)</f>
        <v>0</v>
      </c>
      <c r="K280" s="193" t="s">
        <v>181</v>
      </c>
      <c r="L280" s="110"/>
      <c r="M280" s="197" t="s">
        <v>5</v>
      </c>
      <c r="N280" s="238" t="s">
        <v>44</v>
      </c>
      <c r="O280" s="239"/>
      <c r="P280" s="240">
        <f>O280*H280</f>
        <v>0</v>
      </c>
      <c r="Q280" s="240">
        <v>0</v>
      </c>
      <c r="R280" s="240">
        <f>Q280*H280</f>
        <v>0</v>
      </c>
      <c r="S280" s="240">
        <v>0</v>
      </c>
      <c r="T280" s="241">
        <f>S280*H280</f>
        <v>0</v>
      </c>
      <c r="AR280" s="99" t="s">
        <v>113</v>
      </c>
      <c r="AT280" s="99" t="s">
        <v>177</v>
      </c>
      <c r="AU280" s="99" t="s">
        <v>81</v>
      </c>
      <c r="AY280" s="99" t="s">
        <v>175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99" t="s">
        <v>77</v>
      </c>
      <c r="BK280" s="201">
        <f>ROUND(I280*H280,2)</f>
        <v>0</v>
      </c>
      <c r="BL280" s="99" t="s">
        <v>113</v>
      </c>
      <c r="BM280" s="99" t="s">
        <v>1234</v>
      </c>
    </row>
    <row r="281" spans="2:65" s="109" customFormat="1" ht="6.95" customHeight="1">
      <c r="B281" s="135"/>
      <c r="C281" s="136"/>
      <c r="D281" s="136"/>
      <c r="E281" s="136"/>
      <c r="F281" s="136"/>
      <c r="G281" s="136"/>
      <c r="H281" s="136"/>
      <c r="I281" s="6"/>
      <c r="J281" s="136"/>
      <c r="K281" s="136"/>
      <c r="L281" s="110"/>
    </row>
  </sheetData>
  <sheetProtection algorithmName="SHA-512" hashValue="ZBOmOqQbdFHv8wzKhahBkLjMtbEBumB2HePLfrJ9QAIKvVBdel7LSc8lhFjRrPJq8jDxxl/CiOFE43qigHdy3Q==" saltValue="y4Ddm8GqlqJVneE0rgtm1A==" spinCount="100000" sheet="1" objects="1" scenarios="1"/>
  <autoFilter ref="C91:K280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70"/>
  <sheetViews>
    <sheetView showGridLines="0" workbookViewId="0">
      <pane ySplit="1" topLeftCell="A303" activePane="bottomLeft" state="frozen"/>
      <selection pane="bottomLeft" activeCell="F324" sqref="F324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109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1001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1235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ROUND(J93,2)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ROUND(SUM(BE93:BE369), 2)</f>
        <v>0</v>
      </c>
      <c r="G32" s="111"/>
      <c r="H32" s="111"/>
      <c r="I32" s="127">
        <v>0.21</v>
      </c>
      <c r="J32" s="126">
        <f>ROUND(ROUND((SUM(BE93:BE369)),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ROUND(SUM(BF93:BF369), 2)</f>
        <v>0</v>
      </c>
      <c r="G33" s="111"/>
      <c r="H33" s="111"/>
      <c r="I33" s="127">
        <v>0.15</v>
      </c>
      <c r="J33" s="126">
        <f>ROUND(ROUND((SUM(BF93:BF369)),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ROUND(SUM(BG93:BG369),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ROUND(SUM(BH93:BH369),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ROUND(SUM(BI93:BI369),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1001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3.3 - SO 3.3 Lokální opravy kanalizačních řadů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J93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J94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J95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J224</f>
        <v>0</v>
      </c>
      <c r="K63" s="157"/>
    </row>
    <row r="64" spans="2:47" s="158" customFormat="1" ht="19.899999999999999" customHeight="1">
      <c r="B64" s="152"/>
      <c r="C64" s="153"/>
      <c r="D64" s="154" t="s">
        <v>152</v>
      </c>
      <c r="E64" s="155"/>
      <c r="F64" s="155"/>
      <c r="G64" s="155"/>
      <c r="H64" s="155"/>
      <c r="I64" s="155"/>
      <c r="J64" s="156">
        <f>J229</f>
        <v>0</v>
      </c>
      <c r="K64" s="157"/>
    </row>
    <row r="65" spans="2:12" s="158" customFormat="1" ht="19.899999999999999" customHeight="1">
      <c r="B65" s="152"/>
      <c r="C65" s="153"/>
      <c r="D65" s="154" t="s">
        <v>153</v>
      </c>
      <c r="E65" s="155"/>
      <c r="F65" s="155"/>
      <c r="G65" s="155"/>
      <c r="H65" s="155"/>
      <c r="I65" s="155"/>
      <c r="J65" s="156">
        <f>J238</f>
        <v>0</v>
      </c>
      <c r="K65" s="157"/>
    </row>
    <row r="66" spans="2:12" s="158" customFormat="1" ht="19.899999999999999" customHeight="1">
      <c r="B66" s="152"/>
      <c r="C66" s="153"/>
      <c r="D66" s="154" t="s">
        <v>154</v>
      </c>
      <c r="E66" s="155"/>
      <c r="F66" s="155"/>
      <c r="G66" s="155"/>
      <c r="H66" s="155"/>
      <c r="I66" s="155"/>
      <c r="J66" s="156">
        <f>J257</f>
        <v>0</v>
      </c>
      <c r="K66" s="157"/>
    </row>
    <row r="67" spans="2:12" s="158" customFormat="1" ht="19.899999999999999" customHeight="1">
      <c r="B67" s="152"/>
      <c r="C67" s="153"/>
      <c r="D67" s="154" t="s">
        <v>155</v>
      </c>
      <c r="E67" s="155"/>
      <c r="F67" s="155"/>
      <c r="G67" s="155"/>
      <c r="H67" s="155"/>
      <c r="I67" s="155"/>
      <c r="J67" s="156">
        <f>J277</f>
        <v>0</v>
      </c>
      <c r="K67" s="157"/>
    </row>
    <row r="68" spans="2:12" s="158" customFormat="1" ht="19.899999999999999" customHeight="1">
      <c r="B68" s="152"/>
      <c r="C68" s="153"/>
      <c r="D68" s="154" t="s">
        <v>156</v>
      </c>
      <c r="E68" s="155"/>
      <c r="F68" s="155"/>
      <c r="G68" s="155"/>
      <c r="H68" s="155"/>
      <c r="I68" s="155"/>
      <c r="J68" s="156">
        <f>J337</f>
        <v>0</v>
      </c>
      <c r="K68" s="157"/>
    </row>
    <row r="69" spans="2:12" s="158" customFormat="1" ht="19.899999999999999" customHeight="1">
      <c r="B69" s="152"/>
      <c r="C69" s="153"/>
      <c r="D69" s="154" t="s">
        <v>157</v>
      </c>
      <c r="E69" s="155"/>
      <c r="F69" s="155"/>
      <c r="G69" s="155"/>
      <c r="H69" s="155"/>
      <c r="I69" s="155"/>
      <c r="J69" s="156">
        <f>J351</f>
        <v>0</v>
      </c>
      <c r="K69" s="157"/>
    </row>
    <row r="70" spans="2:12" s="158" customFormat="1" ht="19.899999999999999" customHeight="1">
      <c r="B70" s="152"/>
      <c r="C70" s="153"/>
      <c r="D70" s="154" t="s">
        <v>158</v>
      </c>
      <c r="E70" s="155"/>
      <c r="F70" s="155"/>
      <c r="G70" s="155"/>
      <c r="H70" s="155"/>
      <c r="I70" s="155"/>
      <c r="J70" s="156">
        <f>J357</f>
        <v>0</v>
      </c>
      <c r="K70" s="157"/>
    </row>
    <row r="71" spans="2:12" s="151" customFormat="1" ht="24.95" customHeight="1">
      <c r="B71" s="145"/>
      <c r="C71" s="146"/>
      <c r="D71" s="147" t="s">
        <v>563</v>
      </c>
      <c r="E71" s="148"/>
      <c r="F71" s="148"/>
      <c r="G71" s="148"/>
      <c r="H71" s="148"/>
      <c r="I71" s="148"/>
      <c r="J71" s="149">
        <f>J359</f>
        <v>0</v>
      </c>
      <c r="K71" s="150"/>
    </row>
    <row r="72" spans="2:12" s="109" customFormat="1" ht="21.75" customHeight="1">
      <c r="B72" s="110"/>
      <c r="C72" s="111"/>
      <c r="D72" s="111"/>
      <c r="E72" s="111"/>
      <c r="F72" s="111"/>
      <c r="G72" s="111"/>
      <c r="H72" s="111"/>
      <c r="I72" s="111"/>
      <c r="J72" s="111"/>
      <c r="K72" s="113"/>
    </row>
    <row r="73" spans="2:12" s="109" customFormat="1" ht="6.95" customHeight="1">
      <c r="B73" s="135"/>
      <c r="C73" s="136"/>
      <c r="D73" s="136"/>
      <c r="E73" s="136"/>
      <c r="F73" s="136"/>
      <c r="G73" s="136"/>
      <c r="H73" s="136"/>
      <c r="I73" s="136"/>
      <c r="J73" s="136"/>
      <c r="K73" s="137"/>
    </row>
    <row r="77" spans="2:12" s="109" customFormat="1" ht="6.95" customHeight="1"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10"/>
    </row>
    <row r="78" spans="2:12" s="109" customFormat="1" ht="36.950000000000003" customHeight="1">
      <c r="B78" s="110"/>
      <c r="C78" s="159" t="s">
        <v>159</v>
      </c>
      <c r="L78" s="110"/>
    </row>
    <row r="79" spans="2:12" s="109" customFormat="1" ht="6.95" customHeight="1">
      <c r="B79" s="110"/>
      <c r="L79" s="110"/>
    </row>
    <row r="80" spans="2:12" s="109" customFormat="1" ht="14.45" customHeight="1">
      <c r="B80" s="110"/>
      <c r="C80" s="160" t="s">
        <v>19</v>
      </c>
      <c r="L80" s="110"/>
    </row>
    <row r="81" spans="2:65" s="109" customFormat="1" ht="16.5" customHeight="1">
      <c r="B81" s="110"/>
      <c r="E81" s="368" t="str">
        <f>E7</f>
        <v>Kosmonosy, obnova vodovodu a kanalizace - 2020 - etapa 1, část B</v>
      </c>
      <c r="F81" s="369"/>
      <c r="G81" s="369"/>
      <c r="H81" s="369"/>
      <c r="L81" s="110"/>
    </row>
    <row r="82" spans="2:65" ht="15">
      <c r="B82" s="103"/>
      <c r="C82" s="160" t="s">
        <v>140</v>
      </c>
      <c r="L82" s="103"/>
    </row>
    <row r="83" spans="2:65" s="109" customFormat="1" ht="16.5" customHeight="1">
      <c r="B83" s="110"/>
      <c r="E83" s="368" t="s">
        <v>1001</v>
      </c>
      <c r="F83" s="362"/>
      <c r="G83" s="362"/>
      <c r="H83" s="362"/>
      <c r="L83" s="110"/>
    </row>
    <row r="84" spans="2:65" s="109" customFormat="1" ht="14.45" customHeight="1">
      <c r="B84" s="110"/>
      <c r="C84" s="160" t="s">
        <v>142</v>
      </c>
      <c r="L84" s="110"/>
    </row>
    <row r="85" spans="2:65" s="109" customFormat="1" ht="17.25" customHeight="1">
      <c r="B85" s="110"/>
      <c r="E85" s="348" t="str">
        <f>E11</f>
        <v>3.3 - SO 3.3 Lokální opravy kanalizačních řadů</v>
      </c>
      <c r="F85" s="362"/>
      <c r="G85" s="362"/>
      <c r="H85" s="362"/>
      <c r="L85" s="110"/>
    </row>
    <row r="86" spans="2:65" s="109" customFormat="1" ht="6.95" customHeight="1">
      <c r="B86" s="110"/>
      <c r="L86" s="110"/>
    </row>
    <row r="87" spans="2:65" s="109" customFormat="1" ht="18" customHeight="1">
      <c r="B87" s="110"/>
      <c r="C87" s="160" t="s">
        <v>24</v>
      </c>
      <c r="F87" s="162" t="str">
        <f>F14</f>
        <v>Kosmonosy</v>
      </c>
      <c r="I87" s="160" t="s">
        <v>26</v>
      </c>
      <c r="J87" s="163" t="str">
        <f>IF(J14="","",J14)</f>
        <v>18. 12. 2018</v>
      </c>
      <c r="L87" s="110"/>
    </row>
    <row r="88" spans="2:65" s="109" customFormat="1" ht="6.95" customHeight="1">
      <c r="B88" s="110"/>
      <c r="L88" s="110"/>
    </row>
    <row r="89" spans="2:65" s="109" customFormat="1" ht="15">
      <c r="B89" s="110"/>
      <c r="C89" s="160" t="s">
        <v>28</v>
      </c>
      <c r="F89" s="162" t="str">
        <f>E17</f>
        <v>Vodovody a kanalizace Mladá Boleslav, a.s.</v>
      </c>
      <c r="I89" s="160" t="s">
        <v>34</v>
      </c>
      <c r="J89" s="162" t="str">
        <f>E23</f>
        <v>Šindlar s.r.o., Na Brně 372/2a, Hradec Králové 6</v>
      </c>
      <c r="L89" s="110"/>
    </row>
    <row r="90" spans="2:65" s="109" customFormat="1" ht="14.45" customHeight="1">
      <c r="B90" s="110"/>
      <c r="C90" s="160" t="s">
        <v>32</v>
      </c>
      <c r="F90" s="162" t="str">
        <f>IF(E20="","",E20)</f>
        <v/>
      </c>
      <c r="L90" s="110"/>
    </row>
    <row r="91" spans="2:65" s="109" customFormat="1" ht="10.35" customHeight="1">
      <c r="B91" s="110"/>
      <c r="L91" s="110"/>
    </row>
    <row r="92" spans="2:65" s="171" customFormat="1" ht="29.25" customHeight="1">
      <c r="B92" s="164"/>
      <c r="C92" s="165" t="s">
        <v>160</v>
      </c>
      <c r="D92" s="166" t="s">
        <v>58</v>
      </c>
      <c r="E92" s="166" t="s">
        <v>54</v>
      </c>
      <c r="F92" s="166" t="s">
        <v>161</v>
      </c>
      <c r="G92" s="166" t="s">
        <v>162</v>
      </c>
      <c r="H92" s="166" t="s">
        <v>163</v>
      </c>
      <c r="I92" s="166" t="s">
        <v>164</v>
      </c>
      <c r="J92" s="166" t="s">
        <v>146</v>
      </c>
      <c r="K92" s="167" t="s">
        <v>165</v>
      </c>
      <c r="L92" s="164"/>
      <c r="M92" s="168" t="s">
        <v>166</v>
      </c>
      <c r="N92" s="169" t="s">
        <v>43</v>
      </c>
      <c r="O92" s="169" t="s">
        <v>167</v>
      </c>
      <c r="P92" s="169" t="s">
        <v>168</v>
      </c>
      <c r="Q92" s="169" t="s">
        <v>169</v>
      </c>
      <c r="R92" s="169" t="s">
        <v>170</v>
      </c>
      <c r="S92" s="169" t="s">
        <v>171</v>
      </c>
      <c r="T92" s="170" t="s">
        <v>172</v>
      </c>
    </row>
    <row r="93" spans="2:65" s="109" customFormat="1" ht="29.25" customHeight="1">
      <c r="B93" s="110"/>
      <c r="C93" s="172" t="s">
        <v>147</v>
      </c>
      <c r="J93" s="173">
        <f>BK93</f>
        <v>0</v>
      </c>
      <c r="L93" s="110"/>
      <c r="M93" s="174"/>
      <c r="N93" s="120"/>
      <c r="O93" s="120"/>
      <c r="P93" s="175">
        <f>P94+P359</f>
        <v>0</v>
      </c>
      <c r="Q93" s="120"/>
      <c r="R93" s="175">
        <f>R94+R359</f>
        <v>12.9753018</v>
      </c>
      <c r="S93" s="120"/>
      <c r="T93" s="176">
        <f>T94+T359</f>
        <v>23.1586</v>
      </c>
      <c r="AT93" s="99" t="s">
        <v>72</v>
      </c>
      <c r="AU93" s="99" t="s">
        <v>148</v>
      </c>
      <c r="BK93" s="177">
        <f>BK94+BK359</f>
        <v>0</v>
      </c>
    </row>
    <row r="94" spans="2:65" s="179" customFormat="1" ht="37.35" customHeight="1">
      <c r="B94" s="178"/>
      <c r="D94" s="180" t="s">
        <v>72</v>
      </c>
      <c r="E94" s="181" t="s">
        <v>173</v>
      </c>
      <c r="F94" s="181" t="s">
        <v>174</v>
      </c>
      <c r="J94" s="182">
        <f>BK94</f>
        <v>0</v>
      </c>
      <c r="L94" s="178"/>
      <c r="M94" s="183"/>
      <c r="N94" s="184"/>
      <c r="O94" s="184"/>
      <c r="P94" s="185">
        <f>P95+P224+P229+P238+P257+P277+P337+P351+P357</f>
        <v>0</v>
      </c>
      <c r="Q94" s="184"/>
      <c r="R94" s="185">
        <f>R95+R224+R229+R238+R257+R277+R337+R351+R357</f>
        <v>12.9753018</v>
      </c>
      <c r="S94" s="184"/>
      <c r="T94" s="186">
        <f>T95+T224+T229+T238+T257+T277+T337+T351+T357</f>
        <v>23.1586</v>
      </c>
      <c r="AR94" s="180" t="s">
        <v>77</v>
      </c>
      <c r="AT94" s="187" t="s">
        <v>72</v>
      </c>
      <c r="AU94" s="187" t="s">
        <v>73</v>
      </c>
      <c r="AY94" s="180" t="s">
        <v>175</v>
      </c>
      <c r="BK94" s="188">
        <f>BK95+BK224+BK229+BK238+BK257+BK277+BK337+BK351+BK357</f>
        <v>0</v>
      </c>
    </row>
    <row r="95" spans="2:65" s="179" customFormat="1" ht="19.899999999999999" customHeight="1">
      <c r="B95" s="178"/>
      <c r="D95" s="180" t="s">
        <v>72</v>
      </c>
      <c r="E95" s="189" t="s">
        <v>77</v>
      </c>
      <c r="F95" s="189" t="s">
        <v>176</v>
      </c>
      <c r="J95" s="190">
        <f>BK95</f>
        <v>0</v>
      </c>
      <c r="L95" s="178"/>
      <c r="M95" s="183"/>
      <c r="N95" s="184"/>
      <c r="O95" s="184"/>
      <c r="P95" s="185">
        <f>SUM(P96:P223)</f>
        <v>0</v>
      </c>
      <c r="Q95" s="184"/>
      <c r="R95" s="185">
        <f>SUM(R96:R223)</f>
        <v>5.8878E-2</v>
      </c>
      <c r="S95" s="184"/>
      <c r="T95" s="186">
        <f>SUM(T96:T223)</f>
        <v>14.749599999999999</v>
      </c>
      <c r="AR95" s="180" t="s">
        <v>77</v>
      </c>
      <c r="AT95" s="187" t="s">
        <v>72</v>
      </c>
      <c r="AU95" s="187" t="s">
        <v>77</v>
      </c>
      <c r="AY95" s="180" t="s">
        <v>175</v>
      </c>
      <c r="BK95" s="188">
        <f>SUM(BK96:BK223)</f>
        <v>0</v>
      </c>
    </row>
    <row r="96" spans="2:65" s="109" customFormat="1" ht="51" customHeight="1">
      <c r="B96" s="110"/>
      <c r="C96" s="191" t="s">
        <v>77</v>
      </c>
      <c r="D96" s="191" t="s">
        <v>177</v>
      </c>
      <c r="E96" s="192" t="s">
        <v>178</v>
      </c>
      <c r="F96" s="193" t="s">
        <v>179</v>
      </c>
      <c r="G96" s="194" t="s">
        <v>180</v>
      </c>
      <c r="H96" s="195">
        <v>17.899999999999999</v>
      </c>
      <c r="I96" s="9"/>
      <c r="J96" s="196">
        <f>ROUND(I96*H96,2)</f>
        <v>0</v>
      </c>
      <c r="K96" s="193" t="s">
        <v>181</v>
      </c>
      <c r="L96" s="110"/>
      <c r="M96" s="197" t="s">
        <v>5</v>
      </c>
      <c r="N96" s="198" t="s">
        <v>44</v>
      </c>
      <c r="O96" s="111"/>
      <c r="P96" s="199">
        <f>O96*H96</f>
        <v>0</v>
      </c>
      <c r="Q96" s="199">
        <v>0</v>
      </c>
      <c r="R96" s="199">
        <f>Q96*H96</f>
        <v>0</v>
      </c>
      <c r="S96" s="199">
        <v>0.44</v>
      </c>
      <c r="T96" s="200">
        <f>S96*H96</f>
        <v>7.8759999999999994</v>
      </c>
      <c r="AR96" s="99" t="s">
        <v>113</v>
      </c>
      <c r="AT96" s="99" t="s">
        <v>177</v>
      </c>
      <c r="AU96" s="99" t="s">
        <v>81</v>
      </c>
      <c r="AY96" s="99" t="s">
        <v>175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99" t="s">
        <v>77</v>
      </c>
      <c r="BK96" s="201">
        <f>ROUND(I96*H96,2)</f>
        <v>0</v>
      </c>
      <c r="BL96" s="99" t="s">
        <v>113</v>
      </c>
      <c r="BM96" s="99" t="s">
        <v>1236</v>
      </c>
    </row>
    <row r="97" spans="2:65" s="109" customFormat="1" ht="27">
      <c r="B97" s="110"/>
      <c r="D97" s="202" t="s">
        <v>183</v>
      </c>
      <c r="F97" s="203" t="s">
        <v>184</v>
      </c>
      <c r="I97" s="7"/>
      <c r="L97" s="110"/>
      <c r="M97" s="204"/>
      <c r="N97" s="111"/>
      <c r="O97" s="111"/>
      <c r="P97" s="111"/>
      <c r="Q97" s="111"/>
      <c r="R97" s="111"/>
      <c r="S97" s="111"/>
      <c r="T97" s="205"/>
      <c r="AT97" s="99" t="s">
        <v>183</v>
      </c>
      <c r="AU97" s="99" t="s">
        <v>81</v>
      </c>
    </row>
    <row r="98" spans="2:65" s="214" customFormat="1">
      <c r="B98" s="213"/>
      <c r="D98" s="202" t="s">
        <v>185</v>
      </c>
      <c r="E98" s="215" t="s">
        <v>5</v>
      </c>
      <c r="F98" s="216" t="s">
        <v>1237</v>
      </c>
      <c r="H98" s="217">
        <v>4</v>
      </c>
      <c r="I98" s="11"/>
      <c r="L98" s="213"/>
      <c r="M98" s="218"/>
      <c r="N98" s="219"/>
      <c r="O98" s="219"/>
      <c r="P98" s="219"/>
      <c r="Q98" s="219"/>
      <c r="R98" s="219"/>
      <c r="S98" s="219"/>
      <c r="T98" s="220"/>
      <c r="AT98" s="215" t="s">
        <v>185</v>
      </c>
      <c r="AU98" s="215" t="s">
        <v>81</v>
      </c>
      <c r="AV98" s="214" t="s">
        <v>81</v>
      </c>
      <c r="AW98" s="214" t="s">
        <v>36</v>
      </c>
      <c r="AX98" s="214" t="s">
        <v>73</v>
      </c>
      <c r="AY98" s="215" t="s">
        <v>175</v>
      </c>
    </row>
    <row r="99" spans="2:65" s="214" customFormat="1">
      <c r="B99" s="213"/>
      <c r="D99" s="202" t="s">
        <v>185</v>
      </c>
      <c r="E99" s="215" t="s">
        <v>5</v>
      </c>
      <c r="F99" s="216" t="s">
        <v>1238</v>
      </c>
      <c r="H99" s="217">
        <v>4</v>
      </c>
      <c r="I99" s="11"/>
      <c r="L99" s="213"/>
      <c r="M99" s="218"/>
      <c r="N99" s="219"/>
      <c r="O99" s="219"/>
      <c r="P99" s="219"/>
      <c r="Q99" s="219"/>
      <c r="R99" s="219"/>
      <c r="S99" s="219"/>
      <c r="T99" s="220"/>
      <c r="AT99" s="215" t="s">
        <v>185</v>
      </c>
      <c r="AU99" s="215" t="s">
        <v>81</v>
      </c>
      <c r="AV99" s="214" t="s">
        <v>81</v>
      </c>
      <c r="AW99" s="214" t="s">
        <v>36</v>
      </c>
      <c r="AX99" s="214" t="s">
        <v>73</v>
      </c>
      <c r="AY99" s="215" t="s">
        <v>175</v>
      </c>
    </row>
    <row r="100" spans="2:65" s="214" customFormat="1">
      <c r="B100" s="213"/>
      <c r="D100" s="202" t="s">
        <v>185</v>
      </c>
      <c r="E100" s="215" t="s">
        <v>5</v>
      </c>
      <c r="F100" s="216" t="s">
        <v>1239</v>
      </c>
      <c r="H100" s="217">
        <v>9.9</v>
      </c>
      <c r="I100" s="11"/>
      <c r="L100" s="213"/>
      <c r="M100" s="218"/>
      <c r="N100" s="219"/>
      <c r="O100" s="219"/>
      <c r="P100" s="219"/>
      <c r="Q100" s="219"/>
      <c r="R100" s="219"/>
      <c r="S100" s="219"/>
      <c r="T100" s="220"/>
      <c r="AT100" s="215" t="s">
        <v>185</v>
      </c>
      <c r="AU100" s="215" t="s">
        <v>81</v>
      </c>
      <c r="AV100" s="214" t="s">
        <v>81</v>
      </c>
      <c r="AW100" s="214" t="s">
        <v>36</v>
      </c>
      <c r="AX100" s="214" t="s">
        <v>73</v>
      </c>
      <c r="AY100" s="215" t="s">
        <v>175</v>
      </c>
    </row>
    <row r="101" spans="2:65" s="222" customFormat="1">
      <c r="B101" s="221"/>
      <c r="D101" s="202" t="s">
        <v>185</v>
      </c>
      <c r="E101" s="223" t="s">
        <v>5</v>
      </c>
      <c r="F101" s="224" t="s">
        <v>196</v>
      </c>
      <c r="H101" s="225">
        <v>17.899999999999999</v>
      </c>
      <c r="I101" s="12"/>
      <c r="L101" s="221"/>
      <c r="M101" s="226"/>
      <c r="N101" s="227"/>
      <c r="O101" s="227"/>
      <c r="P101" s="227"/>
      <c r="Q101" s="227"/>
      <c r="R101" s="227"/>
      <c r="S101" s="227"/>
      <c r="T101" s="228"/>
      <c r="AT101" s="223" t="s">
        <v>185</v>
      </c>
      <c r="AU101" s="223" t="s">
        <v>81</v>
      </c>
      <c r="AV101" s="222" t="s">
        <v>113</v>
      </c>
      <c r="AW101" s="222" t="s">
        <v>36</v>
      </c>
      <c r="AX101" s="222" t="s">
        <v>77</v>
      </c>
      <c r="AY101" s="223" t="s">
        <v>175</v>
      </c>
    </row>
    <row r="102" spans="2:65" s="109" customFormat="1" ht="38.25" customHeight="1">
      <c r="B102" s="110"/>
      <c r="C102" s="191" t="s">
        <v>81</v>
      </c>
      <c r="D102" s="191" t="s">
        <v>177</v>
      </c>
      <c r="E102" s="192" t="s">
        <v>189</v>
      </c>
      <c r="F102" s="193" t="s">
        <v>190</v>
      </c>
      <c r="G102" s="194" t="s">
        <v>180</v>
      </c>
      <c r="H102" s="195">
        <v>17.899999999999999</v>
      </c>
      <c r="I102" s="9"/>
      <c r="J102" s="196">
        <f>ROUND(I102*H102,2)</f>
        <v>0</v>
      </c>
      <c r="K102" s="193" t="s">
        <v>5</v>
      </c>
      <c r="L102" s="110"/>
      <c r="M102" s="197" t="s">
        <v>5</v>
      </c>
      <c r="N102" s="198" t="s">
        <v>44</v>
      </c>
      <c r="O102" s="111"/>
      <c r="P102" s="199">
        <f>O102*H102</f>
        <v>0</v>
      </c>
      <c r="Q102" s="199">
        <v>2.9999999999999997E-4</v>
      </c>
      <c r="R102" s="199">
        <f>Q102*H102</f>
        <v>5.3699999999999989E-3</v>
      </c>
      <c r="S102" s="199">
        <v>0.38400000000000001</v>
      </c>
      <c r="T102" s="200">
        <f>S102*H102</f>
        <v>6.8735999999999997</v>
      </c>
      <c r="AR102" s="99" t="s">
        <v>113</v>
      </c>
      <c r="AT102" s="99" t="s">
        <v>177</v>
      </c>
      <c r="AU102" s="99" t="s">
        <v>81</v>
      </c>
      <c r="AY102" s="99" t="s">
        <v>175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99" t="s">
        <v>77</v>
      </c>
      <c r="BK102" s="201">
        <f>ROUND(I102*H102,2)</f>
        <v>0</v>
      </c>
      <c r="BL102" s="99" t="s">
        <v>113</v>
      </c>
      <c r="BM102" s="99" t="s">
        <v>1240</v>
      </c>
    </row>
    <row r="103" spans="2:65" s="109" customFormat="1" ht="27">
      <c r="B103" s="110"/>
      <c r="D103" s="202" t="s">
        <v>183</v>
      </c>
      <c r="F103" s="203" t="s">
        <v>192</v>
      </c>
      <c r="I103" s="7"/>
      <c r="L103" s="110"/>
      <c r="M103" s="204"/>
      <c r="N103" s="111"/>
      <c r="O103" s="111"/>
      <c r="P103" s="111"/>
      <c r="Q103" s="111"/>
      <c r="R103" s="111"/>
      <c r="S103" s="111"/>
      <c r="T103" s="205"/>
      <c r="AT103" s="99" t="s">
        <v>183</v>
      </c>
      <c r="AU103" s="99" t="s">
        <v>81</v>
      </c>
    </row>
    <row r="104" spans="2:65" s="214" customFormat="1">
      <c r="B104" s="213"/>
      <c r="D104" s="202" t="s">
        <v>185</v>
      </c>
      <c r="E104" s="215" t="s">
        <v>5</v>
      </c>
      <c r="F104" s="216" t="s">
        <v>1237</v>
      </c>
      <c r="H104" s="217">
        <v>4</v>
      </c>
      <c r="I104" s="11"/>
      <c r="L104" s="213"/>
      <c r="M104" s="218"/>
      <c r="N104" s="219"/>
      <c r="O104" s="219"/>
      <c r="P104" s="219"/>
      <c r="Q104" s="219"/>
      <c r="R104" s="219"/>
      <c r="S104" s="219"/>
      <c r="T104" s="220"/>
      <c r="AT104" s="215" t="s">
        <v>185</v>
      </c>
      <c r="AU104" s="215" t="s">
        <v>81</v>
      </c>
      <c r="AV104" s="214" t="s">
        <v>81</v>
      </c>
      <c r="AW104" s="214" t="s">
        <v>36</v>
      </c>
      <c r="AX104" s="214" t="s">
        <v>73</v>
      </c>
      <c r="AY104" s="215" t="s">
        <v>175</v>
      </c>
    </row>
    <row r="105" spans="2:65" s="214" customFormat="1">
      <c r="B105" s="213"/>
      <c r="D105" s="202" t="s">
        <v>185</v>
      </c>
      <c r="E105" s="215" t="s">
        <v>5</v>
      </c>
      <c r="F105" s="216" t="s">
        <v>1238</v>
      </c>
      <c r="H105" s="217">
        <v>4</v>
      </c>
      <c r="I105" s="11"/>
      <c r="L105" s="213"/>
      <c r="M105" s="218"/>
      <c r="N105" s="219"/>
      <c r="O105" s="219"/>
      <c r="P105" s="219"/>
      <c r="Q105" s="219"/>
      <c r="R105" s="219"/>
      <c r="S105" s="219"/>
      <c r="T105" s="220"/>
      <c r="AT105" s="215" t="s">
        <v>185</v>
      </c>
      <c r="AU105" s="215" t="s">
        <v>81</v>
      </c>
      <c r="AV105" s="214" t="s">
        <v>81</v>
      </c>
      <c r="AW105" s="214" t="s">
        <v>36</v>
      </c>
      <c r="AX105" s="214" t="s">
        <v>73</v>
      </c>
      <c r="AY105" s="215" t="s">
        <v>175</v>
      </c>
    </row>
    <row r="106" spans="2:65" s="214" customFormat="1">
      <c r="B106" s="213"/>
      <c r="D106" s="202" t="s">
        <v>185</v>
      </c>
      <c r="E106" s="215" t="s">
        <v>5</v>
      </c>
      <c r="F106" s="216" t="s">
        <v>1239</v>
      </c>
      <c r="H106" s="217">
        <v>9.9</v>
      </c>
      <c r="I106" s="11"/>
      <c r="L106" s="213"/>
      <c r="M106" s="218"/>
      <c r="N106" s="219"/>
      <c r="O106" s="219"/>
      <c r="P106" s="219"/>
      <c r="Q106" s="219"/>
      <c r="R106" s="219"/>
      <c r="S106" s="219"/>
      <c r="T106" s="220"/>
      <c r="AT106" s="215" t="s">
        <v>185</v>
      </c>
      <c r="AU106" s="215" t="s">
        <v>81</v>
      </c>
      <c r="AV106" s="214" t="s">
        <v>81</v>
      </c>
      <c r="AW106" s="214" t="s">
        <v>36</v>
      </c>
      <c r="AX106" s="214" t="s">
        <v>73</v>
      </c>
      <c r="AY106" s="215" t="s">
        <v>175</v>
      </c>
    </row>
    <row r="107" spans="2:65" s="222" customFormat="1">
      <c r="B107" s="221"/>
      <c r="D107" s="202" t="s">
        <v>185</v>
      </c>
      <c r="E107" s="223" t="s">
        <v>5</v>
      </c>
      <c r="F107" s="224" t="s">
        <v>196</v>
      </c>
      <c r="H107" s="225">
        <v>17.899999999999999</v>
      </c>
      <c r="I107" s="12"/>
      <c r="L107" s="221"/>
      <c r="M107" s="226"/>
      <c r="N107" s="227"/>
      <c r="O107" s="227"/>
      <c r="P107" s="227"/>
      <c r="Q107" s="227"/>
      <c r="R107" s="227"/>
      <c r="S107" s="227"/>
      <c r="T107" s="228"/>
      <c r="AT107" s="223" t="s">
        <v>185</v>
      </c>
      <c r="AU107" s="223" t="s">
        <v>81</v>
      </c>
      <c r="AV107" s="222" t="s">
        <v>113</v>
      </c>
      <c r="AW107" s="222" t="s">
        <v>36</v>
      </c>
      <c r="AX107" s="222" t="s">
        <v>77</v>
      </c>
      <c r="AY107" s="223" t="s">
        <v>175</v>
      </c>
    </row>
    <row r="108" spans="2:65" s="109" customFormat="1" ht="25.5" customHeight="1">
      <c r="B108" s="110"/>
      <c r="C108" s="191" t="s">
        <v>98</v>
      </c>
      <c r="D108" s="191" t="s">
        <v>177</v>
      </c>
      <c r="E108" s="192" t="s">
        <v>203</v>
      </c>
      <c r="F108" s="193" t="s">
        <v>204</v>
      </c>
      <c r="G108" s="194" t="s">
        <v>205</v>
      </c>
      <c r="H108" s="195">
        <v>20</v>
      </c>
      <c r="I108" s="9"/>
      <c r="J108" s="196">
        <f>ROUND(I108*H108,2)</f>
        <v>0</v>
      </c>
      <c r="K108" s="193" t="s">
        <v>200</v>
      </c>
      <c r="L108" s="110"/>
      <c r="M108" s="197" t="s">
        <v>5</v>
      </c>
      <c r="N108" s="198" t="s">
        <v>44</v>
      </c>
      <c r="O108" s="111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AR108" s="99" t="s">
        <v>113</v>
      </c>
      <c r="AT108" s="99" t="s">
        <v>177</v>
      </c>
      <c r="AU108" s="99" t="s">
        <v>81</v>
      </c>
      <c r="AY108" s="99" t="s">
        <v>175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99" t="s">
        <v>77</v>
      </c>
      <c r="BK108" s="201">
        <f>ROUND(I108*H108,2)</f>
        <v>0</v>
      </c>
      <c r="BL108" s="99" t="s">
        <v>113</v>
      </c>
      <c r="BM108" s="99" t="s">
        <v>1241</v>
      </c>
    </row>
    <row r="109" spans="2:65" s="109" customFormat="1" ht="27">
      <c r="B109" s="110"/>
      <c r="D109" s="202" t="s">
        <v>183</v>
      </c>
      <c r="F109" s="203" t="s">
        <v>207</v>
      </c>
      <c r="I109" s="7"/>
      <c r="L109" s="110"/>
      <c r="M109" s="204"/>
      <c r="N109" s="111"/>
      <c r="O109" s="111"/>
      <c r="P109" s="111"/>
      <c r="Q109" s="111"/>
      <c r="R109" s="111"/>
      <c r="S109" s="111"/>
      <c r="T109" s="205"/>
      <c r="AT109" s="99" t="s">
        <v>183</v>
      </c>
      <c r="AU109" s="99" t="s">
        <v>81</v>
      </c>
    </row>
    <row r="110" spans="2:65" s="214" customFormat="1">
      <c r="B110" s="213"/>
      <c r="D110" s="202" t="s">
        <v>185</v>
      </c>
      <c r="E110" s="215" t="s">
        <v>5</v>
      </c>
      <c r="F110" s="216" t="s">
        <v>1242</v>
      </c>
      <c r="H110" s="217">
        <v>20</v>
      </c>
      <c r="I110" s="11"/>
      <c r="L110" s="213"/>
      <c r="M110" s="218"/>
      <c r="N110" s="219"/>
      <c r="O110" s="219"/>
      <c r="P110" s="219"/>
      <c r="Q110" s="219"/>
      <c r="R110" s="219"/>
      <c r="S110" s="219"/>
      <c r="T110" s="220"/>
      <c r="AT110" s="215" t="s">
        <v>185</v>
      </c>
      <c r="AU110" s="215" t="s">
        <v>81</v>
      </c>
      <c r="AV110" s="214" t="s">
        <v>81</v>
      </c>
      <c r="AW110" s="214" t="s">
        <v>36</v>
      </c>
      <c r="AX110" s="214" t="s">
        <v>77</v>
      </c>
      <c r="AY110" s="215" t="s">
        <v>175</v>
      </c>
    </row>
    <row r="111" spans="2:65" s="109" customFormat="1" ht="63.75" customHeight="1">
      <c r="B111" s="110"/>
      <c r="C111" s="191" t="s">
        <v>125</v>
      </c>
      <c r="D111" s="191" t="s">
        <v>177</v>
      </c>
      <c r="E111" s="192" t="s">
        <v>209</v>
      </c>
      <c r="F111" s="193" t="s">
        <v>210</v>
      </c>
      <c r="G111" s="194" t="s">
        <v>199</v>
      </c>
      <c r="H111" s="195">
        <v>3.3</v>
      </c>
      <c r="I111" s="9"/>
      <c r="J111" s="196">
        <f>ROUND(I111*H111,2)</f>
        <v>0</v>
      </c>
      <c r="K111" s="193" t="s">
        <v>200</v>
      </c>
      <c r="L111" s="110"/>
      <c r="M111" s="197" t="s">
        <v>5</v>
      </c>
      <c r="N111" s="198" t="s">
        <v>44</v>
      </c>
      <c r="O111" s="111"/>
      <c r="P111" s="199">
        <f>O111*H111</f>
        <v>0</v>
      </c>
      <c r="Q111" s="199">
        <v>8.6800000000000002E-3</v>
      </c>
      <c r="R111" s="199">
        <f>Q111*H111</f>
        <v>2.8643999999999999E-2</v>
      </c>
      <c r="S111" s="199">
        <v>0</v>
      </c>
      <c r="T111" s="200">
        <f>S111*H111</f>
        <v>0</v>
      </c>
      <c r="AR111" s="99" t="s">
        <v>113</v>
      </c>
      <c r="AT111" s="99" t="s">
        <v>177</v>
      </c>
      <c r="AU111" s="99" t="s">
        <v>81</v>
      </c>
      <c r="AY111" s="99" t="s">
        <v>175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99" t="s">
        <v>77</v>
      </c>
      <c r="BK111" s="201">
        <f>ROUND(I111*H111,2)</f>
        <v>0</v>
      </c>
      <c r="BL111" s="99" t="s">
        <v>113</v>
      </c>
      <c r="BM111" s="99" t="s">
        <v>1243</v>
      </c>
    </row>
    <row r="112" spans="2:65" s="214" customFormat="1">
      <c r="B112" s="213"/>
      <c r="D112" s="202" t="s">
        <v>185</v>
      </c>
      <c r="E112" s="215" t="s">
        <v>5</v>
      </c>
      <c r="F112" s="216" t="s">
        <v>1244</v>
      </c>
      <c r="H112" s="217">
        <v>3.3</v>
      </c>
      <c r="I112" s="11"/>
      <c r="L112" s="213"/>
      <c r="M112" s="218"/>
      <c r="N112" s="219"/>
      <c r="O112" s="219"/>
      <c r="P112" s="219"/>
      <c r="Q112" s="219"/>
      <c r="R112" s="219"/>
      <c r="S112" s="219"/>
      <c r="T112" s="220"/>
      <c r="AT112" s="215" t="s">
        <v>185</v>
      </c>
      <c r="AU112" s="215" t="s">
        <v>81</v>
      </c>
      <c r="AV112" s="214" t="s">
        <v>81</v>
      </c>
      <c r="AW112" s="214" t="s">
        <v>36</v>
      </c>
      <c r="AX112" s="214" t="s">
        <v>77</v>
      </c>
      <c r="AY112" s="215" t="s">
        <v>175</v>
      </c>
    </row>
    <row r="113" spans="2:65" s="109" customFormat="1" ht="25.5" customHeight="1">
      <c r="B113" s="110"/>
      <c r="C113" s="191" t="s">
        <v>214</v>
      </c>
      <c r="D113" s="191" t="s">
        <v>177</v>
      </c>
      <c r="E113" s="192" t="s">
        <v>220</v>
      </c>
      <c r="F113" s="193" t="s">
        <v>221</v>
      </c>
      <c r="G113" s="194" t="s">
        <v>222</v>
      </c>
      <c r="H113" s="195">
        <v>15.18</v>
      </c>
      <c r="I113" s="9"/>
      <c r="J113" s="196">
        <f>ROUND(I113*H113,2)</f>
        <v>0</v>
      </c>
      <c r="K113" s="193" t="s">
        <v>200</v>
      </c>
      <c r="L113" s="110"/>
      <c r="M113" s="197" t="s">
        <v>5</v>
      </c>
      <c r="N113" s="198" t="s">
        <v>44</v>
      </c>
      <c r="O113" s="111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99" t="s">
        <v>113</v>
      </c>
      <c r="AT113" s="99" t="s">
        <v>177</v>
      </c>
      <c r="AU113" s="99" t="s">
        <v>81</v>
      </c>
      <c r="AY113" s="99" t="s">
        <v>175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99" t="s">
        <v>77</v>
      </c>
      <c r="BK113" s="201">
        <f>ROUND(I113*H113,2)</f>
        <v>0</v>
      </c>
      <c r="BL113" s="99" t="s">
        <v>113</v>
      </c>
      <c r="BM113" s="99" t="s">
        <v>1245</v>
      </c>
    </row>
    <row r="114" spans="2:65" s="214" customFormat="1">
      <c r="B114" s="213"/>
      <c r="D114" s="202" t="s">
        <v>185</v>
      </c>
      <c r="E114" s="215" t="s">
        <v>5</v>
      </c>
      <c r="F114" s="216" t="s">
        <v>1246</v>
      </c>
      <c r="H114" s="217">
        <v>15.18</v>
      </c>
      <c r="I114" s="11"/>
      <c r="L114" s="213"/>
      <c r="M114" s="218"/>
      <c r="N114" s="219"/>
      <c r="O114" s="219"/>
      <c r="P114" s="219"/>
      <c r="Q114" s="219"/>
      <c r="R114" s="219"/>
      <c r="S114" s="219"/>
      <c r="T114" s="220"/>
      <c r="AT114" s="215" t="s">
        <v>185</v>
      </c>
      <c r="AU114" s="215" t="s">
        <v>81</v>
      </c>
      <c r="AV114" s="214" t="s">
        <v>81</v>
      </c>
      <c r="AW114" s="214" t="s">
        <v>36</v>
      </c>
      <c r="AX114" s="214" t="s">
        <v>77</v>
      </c>
      <c r="AY114" s="215" t="s">
        <v>175</v>
      </c>
    </row>
    <row r="115" spans="2:65" s="109" customFormat="1" ht="38.25" customHeight="1">
      <c r="B115" s="110"/>
      <c r="C115" s="191" t="s">
        <v>219</v>
      </c>
      <c r="D115" s="191" t="s">
        <v>177</v>
      </c>
      <c r="E115" s="192" t="s">
        <v>1247</v>
      </c>
      <c r="F115" s="193" t="s">
        <v>1248</v>
      </c>
      <c r="G115" s="194" t="s">
        <v>222</v>
      </c>
      <c r="H115" s="195">
        <v>6.9820000000000002</v>
      </c>
      <c r="I115" s="9"/>
      <c r="J115" s="196">
        <f>ROUND(I115*H115,2)</f>
        <v>0</v>
      </c>
      <c r="K115" s="193" t="s">
        <v>200</v>
      </c>
      <c r="L115" s="110"/>
      <c r="M115" s="197" t="s">
        <v>5</v>
      </c>
      <c r="N115" s="198" t="s">
        <v>44</v>
      </c>
      <c r="O115" s="111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99" t="s">
        <v>113</v>
      </c>
      <c r="AT115" s="99" t="s">
        <v>177</v>
      </c>
      <c r="AU115" s="99" t="s">
        <v>81</v>
      </c>
      <c r="AY115" s="99" t="s">
        <v>175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99" t="s">
        <v>77</v>
      </c>
      <c r="BK115" s="201">
        <f>ROUND(I115*H115,2)</f>
        <v>0</v>
      </c>
      <c r="BL115" s="99" t="s">
        <v>113</v>
      </c>
      <c r="BM115" s="99" t="s">
        <v>1249</v>
      </c>
    </row>
    <row r="116" spans="2:65" s="207" customFormat="1">
      <c r="B116" s="206"/>
      <c r="D116" s="202" t="s">
        <v>185</v>
      </c>
      <c r="E116" s="208" t="s">
        <v>5</v>
      </c>
      <c r="F116" s="209" t="s">
        <v>533</v>
      </c>
      <c r="H116" s="208" t="s">
        <v>5</v>
      </c>
      <c r="I116" s="10"/>
      <c r="L116" s="206"/>
      <c r="M116" s="210"/>
      <c r="N116" s="211"/>
      <c r="O116" s="211"/>
      <c r="P116" s="211"/>
      <c r="Q116" s="211"/>
      <c r="R116" s="211"/>
      <c r="S116" s="211"/>
      <c r="T116" s="212"/>
      <c r="AT116" s="208" t="s">
        <v>185</v>
      </c>
      <c r="AU116" s="208" t="s">
        <v>81</v>
      </c>
      <c r="AV116" s="207" t="s">
        <v>77</v>
      </c>
      <c r="AW116" s="207" t="s">
        <v>36</v>
      </c>
      <c r="AX116" s="207" t="s">
        <v>73</v>
      </c>
      <c r="AY116" s="208" t="s">
        <v>175</v>
      </c>
    </row>
    <row r="117" spans="2:65" s="207" customFormat="1">
      <c r="B117" s="206"/>
      <c r="D117" s="202" t="s">
        <v>185</v>
      </c>
      <c r="E117" s="208" t="s">
        <v>5</v>
      </c>
      <c r="F117" s="209" t="s">
        <v>1250</v>
      </c>
      <c r="H117" s="208" t="s">
        <v>5</v>
      </c>
      <c r="I117" s="10"/>
      <c r="L117" s="206"/>
      <c r="M117" s="210"/>
      <c r="N117" s="211"/>
      <c r="O117" s="211"/>
      <c r="P117" s="211"/>
      <c r="Q117" s="211"/>
      <c r="R117" s="211"/>
      <c r="S117" s="211"/>
      <c r="T117" s="212"/>
      <c r="AT117" s="208" t="s">
        <v>185</v>
      </c>
      <c r="AU117" s="208" t="s">
        <v>81</v>
      </c>
      <c r="AV117" s="207" t="s">
        <v>77</v>
      </c>
      <c r="AW117" s="207" t="s">
        <v>36</v>
      </c>
      <c r="AX117" s="207" t="s">
        <v>73</v>
      </c>
      <c r="AY117" s="208" t="s">
        <v>175</v>
      </c>
    </row>
    <row r="118" spans="2:65" s="214" customFormat="1">
      <c r="B118" s="213"/>
      <c r="D118" s="202" t="s">
        <v>185</v>
      </c>
      <c r="E118" s="215" t="s">
        <v>5</v>
      </c>
      <c r="F118" s="216" t="s">
        <v>1251</v>
      </c>
      <c r="H118" s="217">
        <v>2.4</v>
      </c>
      <c r="I118" s="11"/>
      <c r="L118" s="213"/>
      <c r="M118" s="218"/>
      <c r="N118" s="219"/>
      <c r="O118" s="219"/>
      <c r="P118" s="219"/>
      <c r="Q118" s="219"/>
      <c r="R118" s="219"/>
      <c r="S118" s="219"/>
      <c r="T118" s="220"/>
      <c r="AT118" s="215" t="s">
        <v>185</v>
      </c>
      <c r="AU118" s="215" t="s">
        <v>81</v>
      </c>
      <c r="AV118" s="214" t="s">
        <v>81</v>
      </c>
      <c r="AW118" s="214" t="s">
        <v>36</v>
      </c>
      <c r="AX118" s="214" t="s">
        <v>73</v>
      </c>
      <c r="AY118" s="215" t="s">
        <v>175</v>
      </c>
    </row>
    <row r="119" spans="2:65" s="214" customFormat="1">
      <c r="B119" s="213"/>
      <c r="D119" s="202" t="s">
        <v>185</v>
      </c>
      <c r="E119" s="215" t="s">
        <v>5</v>
      </c>
      <c r="F119" s="216" t="s">
        <v>1252</v>
      </c>
      <c r="H119" s="217">
        <v>-0.67900000000000005</v>
      </c>
      <c r="I119" s="11"/>
      <c r="L119" s="213"/>
      <c r="M119" s="218"/>
      <c r="N119" s="219"/>
      <c r="O119" s="219"/>
      <c r="P119" s="219"/>
      <c r="Q119" s="219"/>
      <c r="R119" s="219"/>
      <c r="S119" s="219"/>
      <c r="T119" s="220"/>
      <c r="AT119" s="215" t="s">
        <v>185</v>
      </c>
      <c r="AU119" s="215" t="s">
        <v>81</v>
      </c>
      <c r="AV119" s="214" t="s">
        <v>81</v>
      </c>
      <c r="AW119" s="214" t="s">
        <v>36</v>
      </c>
      <c r="AX119" s="214" t="s">
        <v>73</v>
      </c>
      <c r="AY119" s="215" t="s">
        <v>175</v>
      </c>
    </row>
    <row r="120" spans="2:65" s="306" customFormat="1">
      <c r="B120" s="305"/>
      <c r="D120" s="202" t="s">
        <v>185</v>
      </c>
      <c r="E120" s="307" t="s">
        <v>5</v>
      </c>
      <c r="F120" s="308" t="s">
        <v>1253</v>
      </c>
      <c r="H120" s="309">
        <v>1.7210000000000001</v>
      </c>
      <c r="I120" s="14"/>
      <c r="L120" s="305"/>
      <c r="M120" s="310"/>
      <c r="N120" s="311"/>
      <c r="O120" s="311"/>
      <c r="P120" s="311"/>
      <c r="Q120" s="311"/>
      <c r="R120" s="311"/>
      <c r="S120" s="311"/>
      <c r="T120" s="312"/>
      <c r="AT120" s="307" t="s">
        <v>185</v>
      </c>
      <c r="AU120" s="307" t="s">
        <v>81</v>
      </c>
      <c r="AV120" s="306" t="s">
        <v>98</v>
      </c>
      <c r="AW120" s="306" t="s">
        <v>36</v>
      </c>
      <c r="AX120" s="306" t="s">
        <v>73</v>
      </c>
      <c r="AY120" s="307" t="s">
        <v>175</v>
      </c>
    </row>
    <row r="121" spans="2:65" s="207" customFormat="1">
      <c r="B121" s="206"/>
      <c r="D121" s="202" t="s">
        <v>185</v>
      </c>
      <c r="E121" s="208" t="s">
        <v>5</v>
      </c>
      <c r="F121" s="209" t="s">
        <v>1250</v>
      </c>
      <c r="H121" s="208" t="s">
        <v>5</v>
      </c>
      <c r="I121" s="10"/>
      <c r="L121" s="206"/>
      <c r="M121" s="210"/>
      <c r="N121" s="211"/>
      <c r="O121" s="211"/>
      <c r="P121" s="211"/>
      <c r="Q121" s="211"/>
      <c r="R121" s="211"/>
      <c r="S121" s="211"/>
      <c r="T121" s="212"/>
      <c r="AT121" s="208" t="s">
        <v>185</v>
      </c>
      <c r="AU121" s="208" t="s">
        <v>81</v>
      </c>
      <c r="AV121" s="207" t="s">
        <v>77</v>
      </c>
      <c r="AW121" s="207" t="s">
        <v>36</v>
      </c>
      <c r="AX121" s="207" t="s">
        <v>73</v>
      </c>
      <c r="AY121" s="208" t="s">
        <v>175</v>
      </c>
    </row>
    <row r="122" spans="2:65" s="214" customFormat="1">
      <c r="B122" s="213"/>
      <c r="D122" s="202" t="s">
        <v>185</v>
      </c>
      <c r="E122" s="215" t="s">
        <v>5</v>
      </c>
      <c r="F122" s="216" t="s">
        <v>1254</v>
      </c>
      <c r="H122" s="217">
        <v>5.94</v>
      </c>
      <c r="I122" s="11"/>
      <c r="L122" s="213"/>
      <c r="M122" s="218"/>
      <c r="N122" s="219"/>
      <c r="O122" s="219"/>
      <c r="P122" s="219"/>
      <c r="Q122" s="219"/>
      <c r="R122" s="219"/>
      <c r="S122" s="219"/>
      <c r="T122" s="220"/>
      <c r="AT122" s="215" t="s">
        <v>185</v>
      </c>
      <c r="AU122" s="215" t="s">
        <v>81</v>
      </c>
      <c r="AV122" s="214" t="s">
        <v>81</v>
      </c>
      <c r="AW122" s="214" t="s">
        <v>36</v>
      </c>
      <c r="AX122" s="214" t="s">
        <v>73</v>
      </c>
      <c r="AY122" s="215" t="s">
        <v>175</v>
      </c>
    </row>
    <row r="123" spans="2:65" s="214" customFormat="1">
      <c r="B123" s="213"/>
      <c r="D123" s="202" t="s">
        <v>185</v>
      </c>
      <c r="E123" s="215" t="s">
        <v>5</v>
      </c>
      <c r="F123" s="216" t="s">
        <v>1252</v>
      </c>
      <c r="H123" s="217">
        <v>-0.67900000000000005</v>
      </c>
      <c r="I123" s="11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185</v>
      </c>
      <c r="AU123" s="215" t="s">
        <v>81</v>
      </c>
      <c r="AV123" s="214" t="s">
        <v>81</v>
      </c>
      <c r="AW123" s="214" t="s">
        <v>36</v>
      </c>
      <c r="AX123" s="214" t="s">
        <v>73</v>
      </c>
      <c r="AY123" s="215" t="s">
        <v>175</v>
      </c>
    </row>
    <row r="124" spans="2:65" s="306" customFormat="1">
      <c r="B124" s="305"/>
      <c r="D124" s="202" t="s">
        <v>185</v>
      </c>
      <c r="E124" s="307" t="s">
        <v>5</v>
      </c>
      <c r="F124" s="308" t="s">
        <v>1253</v>
      </c>
      <c r="H124" s="309">
        <v>5.2610000000000001</v>
      </c>
      <c r="I124" s="14"/>
      <c r="L124" s="305"/>
      <c r="M124" s="310"/>
      <c r="N124" s="311"/>
      <c r="O124" s="311"/>
      <c r="P124" s="311"/>
      <c r="Q124" s="311"/>
      <c r="R124" s="311"/>
      <c r="S124" s="311"/>
      <c r="T124" s="312"/>
      <c r="AT124" s="307" t="s">
        <v>185</v>
      </c>
      <c r="AU124" s="307" t="s">
        <v>81</v>
      </c>
      <c r="AV124" s="306" t="s">
        <v>98</v>
      </c>
      <c r="AW124" s="306" t="s">
        <v>36</v>
      </c>
      <c r="AX124" s="306" t="s">
        <v>73</v>
      </c>
      <c r="AY124" s="307" t="s">
        <v>175</v>
      </c>
    </row>
    <row r="125" spans="2:65" s="222" customFormat="1">
      <c r="B125" s="221"/>
      <c r="D125" s="202" t="s">
        <v>185</v>
      </c>
      <c r="E125" s="223" t="s">
        <v>5</v>
      </c>
      <c r="F125" s="224" t="s">
        <v>196</v>
      </c>
      <c r="H125" s="225">
        <v>6.9820000000000002</v>
      </c>
      <c r="I125" s="12"/>
      <c r="L125" s="221"/>
      <c r="M125" s="226"/>
      <c r="N125" s="227"/>
      <c r="O125" s="227"/>
      <c r="P125" s="227"/>
      <c r="Q125" s="227"/>
      <c r="R125" s="227"/>
      <c r="S125" s="227"/>
      <c r="T125" s="228"/>
      <c r="AT125" s="223" t="s">
        <v>185</v>
      </c>
      <c r="AU125" s="223" t="s">
        <v>81</v>
      </c>
      <c r="AV125" s="222" t="s">
        <v>113</v>
      </c>
      <c r="AW125" s="222" t="s">
        <v>36</v>
      </c>
      <c r="AX125" s="222" t="s">
        <v>77</v>
      </c>
      <c r="AY125" s="223" t="s">
        <v>175</v>
      </c>
    </row>
    <row r="126" spans="2:65" s="109" customFormat="1" ht="38.25" customHeight="1">
      <c r="B126" s="110"/>
      <c r="C126" s="191" t="s">
        <v>225</v>
      </c>
      <c r="D126" s="191" t="s">
        <v>177</v>
      </c>
      <c r="E126" s="192" t="s">
        <v>1255</v>
      </c>
      <c r="F126" s="193" t="s">
        <v>1256</v>
      </c>
      <c r="G126" s="194" t="s">
        <v>222</v>
      </c>
      <c r="H126" s="195">
        <v>19.407</v>
      </c>
      <c r="I126" s="9"/>
      <c r="J126" s="196">
        <f>ROUND(I126*H126,2)</f>
        <v>0</v>
      </c>
      <c r="K126" s="193" t="s">
        <v>200</v>
      </c>
      <c r="L126" s="110"/>
      <c r="M126" s="197" t="s">
        <v>5</v>
      </c>
      <c r="N126" s="198" t="s">
        <v>44</v>
      </c>
      <c r="O126" s="11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99" t="s">
        <v>113</v>
      </c>
      <c r="AT126" s="99" t="s">
        <v>177</v>
      </c>
      <c r="AU126" s="99" t="s">
        <v>81</v>
      </c>
      <c r="AY126" s="99" t="s">
        <v>175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99" t="s">
        <v>77</v>
      </c>
      <c r="BK126" s="201">
        <f>ROUND(I126*H126,2)</f>
        <v>0</v>
      </c>
      <c r="BL126" s="99" t="s">
        <v>113</v>
      </c>
      <c r="BM126" s="99" t="s">
        <v>1257</v>
      </c>
    </row>
    <row r="127" spans="2:65" s="207" customFormat="1">
      <c r="B127" s="206"/>
      <c r="D127" s="202" t="s">
        <v>185</v>
      </c>
      <c r="E127" s="208" t="s">
        <v>5</v>
      </c>
      <c r="F127" s="209" t="s">
        <v>533</v>
      </c>
      <c r="H127" s="208" t="s">
        <v>5</v>
      </c>
      <c r="I127" s="10"/>
      <c r="L127" s="206"/>
      <c r="M127" s="210"/>
      <c r="N127" s="211"/>
      <c r="O127" s="211"/>
      <c r="P127" s="211"/>
      <c r="Q127" s="211"/>
      <c r="R127" s="211"/>
      <c r="S127" s="211"/>
      <c r="T127" s="212"/>
      <c r="AT127" s="208" t="s">
        <v>185</v>
      </c>
      <c r="AU127" s="208" t="s">
        <v>81</v>
      </c>
      <c r="AV127" s="207" t="s">
        <v>77</v>
      </c>
      <c r="AW127" s="207" t="s">
        <v>36</v>
      </c>
      <c r="AX127" s="207" t="s">
        <v>73</v>
      </c>
      <c r="AY127" s="208" t="s">
        <v>175</v>
      </c>
    </row>
    <row r="128" spans="2:65" s="207" customFormat="1">
      <c r="B128" s="206"/>
      <c r="D128" s="202" t="s">
        <v>185</v>
      </c>
      <c r="E128" s="208" t="s">
        <v>5</v>
      </c>
      <c r="F128" s="209" t="s">
        <v>1250</v>
      </c>
      <c r="H128" s="208" t="s">
        <v>5</v>
      </c>
      <c r="I128" s="10"/>
      <c r="L128" s="206"/>
      <c r="M128" s="210"/>
      <c r="N128" s="211"/>
      <c r="O128" s="211"/>
      <c r="P128" s="211"/>
      <c r="Q128" s="211"/>
      <c r="R128" s="211"/>
      <c r="S128" s="211"/>
      <c r="T128" s="212"/>
      <c r="AT128" s="208" t="s">
        <v>185</v>
      </c>
      <c r="AU128" s="208" t="s">
        <v>81</v>
      </c>
      <c r="AV128" s="207" t="s">
        <v>77</v>
      </c>
      <c r="AW128" s="207" t="s">
        <v>36</v>
      </c>
      <c r="AX128" s="207" t="s">
        <v>73</v>
      </c>
      <c r="AY128" s="208" t="s">
        <v>175</v>
      </c>
    </row>
    <row r="129" spans="2:65" s="214" customFormat="1">
      <c r="B129" s="213"/>
      <c r="D129" s="202" t="s">
        <v>185</v>
      </c>
      <c r="E129" s="215" t="s">
        <v>5</v>
      </c>
      <c r="F129" s="216" t="s">
        <v>1258</v>
      </c>
      <c r="H129" s="217">
        <v>4.8</v>
      </c>
      <c r="I129" s="11"/>
      <c r="L129" s="213"/>
      <c r="M129" s="218"/>
      <c r="N129" s="219"/>
      <c r="O129" s="219"/>
      <c r="P129" s="219"/>
      <c r="Q129" s="219"/>
      <c r="R129" s="219"/>
      <c r="S129" s="219"/>
      <c r="T129" s="220"/>
      <c r="AT129" s="215" t="s">
        <v>185</v>
      </c>
      <c r="AU129" s="215" t="s">
        <v>81</v>
      </c>
      <c r="AV129" s="214" t="s">
        <v>81</v>
      </c>
      <c r="AW129" s="214" t="s">
        <v>36</v>
      </c>
      <c r="AX129" s="214" t="s">
        <v>73</v>
      </c>
      <c r="AY129" s="215" t="s">
        <v>175</v>
      </c>
    </row>
    <row r="130" spans="2:65" s="214" customFormat="1">
      <c r="B130" s="213"/>
      <c r="D130" s="202" t="s">
        <v>185</v>
      </c>
      <c r="E130" s="215" t="s">
        <v>5</v>
      </c>
      <c r="F130" s="216" t="s">
        <v>1259</v>
      </c>
      <c r="H130" s="217">
        <v>-1.131</v>
      </c>
      <c r="I130" s="11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5" t="s">
        <v>185</v>
      </c>
      <c r="AU130" s="215" t="s">
        <v>81</v>
      </c>
      <c r="AV130" s="214" t="s">
        <v>81</v>
      </c>
      <c r="AW130" s="214" t="s">
        <v>36</v>
      </c>
      <c r="AX130" s="214" t="s">
        <v>73</v>
      </c>
      <c r="AY130" s="215" t="s">
        <v>175</v>
      </c>
    </row>
    <row r="131" spans="2:65" s="306" customFormat="1">
      <c r="B131" s="305"/>
      <c r="D131" s="202" t="s">
        <v>185</v>
      </c>
      <c r="E131" s="307" t="s">
        <v>5</v>
      </c>
      <c r="F131" s="308" t="s">
        <v>1253</v>
      </c>
      <c r="H131" s="309">
        <v>3.669</v>
      </c>
      <c r="I131" s="14"/>
      <c r="L131" s="305"/>
      <c r="M131" s="310"/>
      <c r="N131" s="311"/>
      <c r="O131" s="311"/>
      <c r="P131" s="311"/>
      <c r="Q131" s="311"/>
      <c r="R131" s="311"/>
      <c r="S131" s="311"/>
      <c r="T131" s="312"/>
      <c r="AT131" s="307" t="s">
        <v>185</v>
      </c>
      <c r="AU131" s="307" t="s">
        <v>81</v>
      </c>
      <c r="AV131" s="306" t="s">
        <v>98</v>
      </c>
      <c r="AW131" s="306" t="s">
        <v>36</v>
      </c>
      <c r="AX131" s="306" t="s">
        <v>73</v>
      </c>
      <c r="AY131" s="307" t="s">
        <v>175</v>
      </c>
    </row>
    <row r="132" spans="2:65" s="207" customFormat="1">
      <c r="B132" s="206"/>
      <c r="D132" s="202" t="s">
        <v>185</v>
      </c>
      <c r="E132" s="208" t="s">
        <v>5</v>
      </c>
      <c r="F132" s="209" t="s">
        <v>1260</v>
      </c>
      <c r="H132" s="208" t="s">
        <v>5</v>
      </c>
      <c r="I132" s="10"/>
      <c r="L132" s="206"/>
      <c r="M132" s="210"/>
      <c r="N132" s="211"/>
      <c r="O132" s="211"/>
      <c r="P132" s="211"/>
      <c r="Q132" s="211"/>
      <c r="R132" s="211"/>
      <c r="S132" s="211"/>
      <c r="T132" s="212"/>
      <c r="AT132" s="208" t="s">
        <v>185</v>
      </c>
      <c r="AU132" s="208" t="s">
        <v>81</v>
      </c>
      <c r="AV132" s="207" t="s">
        <v>77</v>
      </c>
      <c r="AW132" s="207" t="s">
        <v>36</v>
      </c>
      <c r="AX132" s="207" t="s">
        <v>73</v>
      </c>
      <c r="AY132" s="208" t="s">
        <v>175</v>
      </c>
    </row>
    <row r="133" spans="2:65" s="214" customFormat="1">
      <c r="B133" s="213"/>
      <c r="D133" s="202" t="s">
        <v>185</v>
      </c>
      <c r="E133" s="215" t="s">
        <v>5</v>
      </c>
      <c r="F133" s="216" t="s">
        <v>1261</v>
      </c>
      <c r="H133" s="217">
        <v>18</v>
      </c>
      <c r="I133" s="11"/>
      <c r="L133" s="213"/>
      <c r="M133" s="218"/>
      <c r="N133" s="219"/>
      <c r="O133" s="219"/>
      <c r="P133" s="219"/>
      <c r="Q133" s="219"/>
      <c r="R133" s="219"/>
      <c r="S133" s="219"/>
      <c r="T133" s="220"/>
      <c r="AT133" s="215" t="s">
        <v>185</v>
      </c>
      <c r="AU133" s="215" t="s">
        <v>81</v>
      </c>
      <c r="AV133" s="214" t="s">
        <v>81</v>
      </c>
      <c r="AW133" s="214" t="s">
        <v>36</v>
      </c>
      <c r="AX133" s="214" t="s">
        <v>73</v>
      </c>
      <c r="AY133" s="215" t="s">
        <v>175</v>
      </c>
    </row>
    <row r="134" spans="2:65" s="214" customFormat="1">
      <c r="B134" s="213"/>
      <c r="D134" s="202" t="s">
        <v>185</v>
      </c>
      <c r="E134" s="215" t="s">
        <v>5</v>
      </c>
      <c r="F134" s="216" t="s">
        <v>1262</v>
      </c>
      <c r="H134" s="217">
        <v>-2.262</v>
      </c>
      <c r="I134" s="11"/>
      <c r="L134" s="213"/>
      <c r="M134" s="218"/>
      <c r="N134" s="219"/>
      <c r="O134" s="219"/>
      <c r="P134" s="219"/>
      <c r="Q134" s="219"/>
      <c r="R134" s="219"/>
      <c r="S134" s="219"/>
      <c r="T134" s="220"/>
      <c r="AT134" s="215" t="s">
        <v>185</v>
      </c>
      <c r="AU134" s="215" t="s">
        <v>81</v>
      </c>
      <c r="AV134" s="214" t="s">
        <v>81</v>
      </c>
      <c r="AW134" s="214" t="s">
        <v>36</v>
      </c>
      <c r="AX134" s="214" t="s">
        <v>73</v>
      </c>
      <c r="AY134" s="215" t="s">
        <v>175</v>
      </c>
    </row>
    <row r="135" spans="2:65" s="306" customFormat="1">
      <c r="B135" s="305"/>
      <c r="D135" s="202" t="s">
        <v>185</v>
      </c>
      <c r="E135" s="307" t="s">
        <v>5</v>
      </c>
      <c r="F135" s="308" t="s">
        <v>1253</v>
      </c>
      <c r="H135" s="309">
        <v>15.738</v>
      </c>
      <c r="I135" s="14"/>
      <c r="L135" s="305"/>
      <c r="M135" s="310"/>
      <c r="N135" s="311"/>
      <c r="O135" s="311"/>
      <c r="P135" s="311"/>
      <c r="Q135" s="311"/>
      <c r="R135" s="311"/>
      <c r="S135" s="311"/>
      <c r="T135" s="312"/>
      <c r="AT135" s="307" t="s">
        <v>185</v>
      </c>
      <c r="AU135" s="307" t="s">
        <v>81</v>
      </c>
      <c r="AV135" s="306" t="s">
        <v>98</v>
      </c>
      <c r="AW135" s="306" t="s">
        <v>36</v>
      </c>
      <c r="AX135" s="306" t="s">
        <v>73</v>
      </c>
      <c r="AY135" s="307" t="s">
        <v>175</v>
      </c>
    </row>
    <row r="136" spans="2:65" s="222" customFormat="1">
      <c r="B136" s="221"/>
      <c r="D136" s="202" t="s">
        <v>185</v>
      </c>
      <c r="E136" s="223" t="s">
        <v>5</v>
      </c>
      <c r="F136" s="224" t="s">
        <v>196</v>
      </c>
      <c r="H136" s="225">
        <v>19.407</v>
      </c>
      <c r="I136" s="12"/>
      <c r="L136" s="221"/>
      <c r="M136" s="226"/>
      <c r="N136" s="227"/>
      <c r="O136" s="227"/>
      <c r="P136" s="227"/>
      <c r="Q136" s="227"/>
      <c r="R136" s="227"/>
      <c r="S136" s="227"/>
      <c r="T136" s="228"/>
      <c r="AT136" s="223" t="s">
        <v>185</v>
      </c>
      <c r="AU136" s="223" t="s">
        <v>81</v>
      </c>
      <c r="AV136" s="222" t="s">
        <v>113</v>
      </c>
      <c r="AW136" s="222" t="s">
        <v>36</v>
      </c>
      <c r="AX136" s="222" t="s">
        <v>77</v>
      </c>
      <c r="AY136" s="223" t="s">
        <v>175</v>
      </c>
    </row>
    <row r="137" spans="2:65" s="109" customFormat="1" ht="38.25" customHeight="1">
      <c r="B137" s="110"/>
      <c r="C137" s="191" t="s">
        <v>232</v>
      </c>
      <c r="D137" s="191" t="s">
        <v>177</v>
      </c>
      <c r="E137" s="192" t="s">
        <v>242</v>
      </c>
      <c r="F137" s="193" t="s">
        <v>243</v>
      </c>
      <c r="G137" s="194" t="s">
        <v>222</v>
      </c>
      <c r="H137" s="195">
        <v>5.8220000000000001</v>
      </c>
      <c r="I137" s="9"/>
      <c r="J137" s="196">
        <f>ROUND(I137*H137,2)</f>
        <v>0</v>
      </c>
      <c r="K137" s="193" t="s">
        <v>181</v>
      </c>
      <c r="L137" s="110"/>
      <c r="M137" s="197" t="s">
        <v>5</v>
      </c>
      <c r="N137" s="198" t="s">
        <v>44</v>
      </c>
      <c r="O137" s="11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99" t="s">
        <v>113</v>
      </c>
      <c r="AT137" s="99" t="s">
        <v>177</v>
      </c>
      <c r="AU137" s="99" t="s">
        <v>81</v>
      </c>
      <c r="AY137" s="99" t="s">
        <v>175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99" t="s">
        <v>77</v>
      </c>
      <c r="BK137" s="201">
        <f>ROUND(I137*H137,2)</f>
        <v>0</v>
      </c>
      <c r="BL137" s="99" t="s">
        <v>113</v>
      </c>
      <c r="BM137" s="99" t="s">
        <v>1263</v>
      </c>
    </row>
    <row r="138" spans="2:65" s="109" customFormat="1" ht="27">
      <c r="B138" s="110"/>
      <c r="D138" s="202" t="s">
        <v>183</v>
      </c>
      <c r="F138" s="203" t="s">
        <v>245</v>
      </c>
      <c r="I138" s="7"/>
      <c r="L138" s="110"/>
      <c r="M138" s="204"/>
      <c r="N138" s="111"/>
      <c r="O138" s="111"/>
      <c r="P138" s="111"/>
      <c r="Q138" s="111"/>
      <c r="R138" s="111"/>
      <c r="S138" s="111"/>
      <c r="T138" s="205"/>
      <c r="AT138" s="99" t="s">
        <v>183</v>
      </c>
      <c r="AU138" s="99" t="s">
        <v>81</v>
      </c>
    </row>
    <row r="139" spans="2:65" s="214" customFormat="1">
      <c r="B139" s="213"/>
      <c r="D139" s="202" t="s">
        <v>185</v>
      </c>
      <c r="F139" s="216" t="s">
        <v>1264</v>
      </c>
      <c r="H139" s="217">
        <v>5.8220000000000001</v>
      </c>
      <c r="I139" s="11"/>
      <c r="L139" s="213"/>
      <c r="M139" s="218"/>
      <c r="N139" s="219"/>
      <c r="O139" s="219"/>
      <c r="P139" s="219"/>
      <c r="Q139" s="219"/>
      <c r="R139" s="219"/>
      <c r="S139" s="219"/>
      <c r="T139" s="220"/>
      <c r="AT139" s="215" t="s">
        <v>185</v>
      </c>
      <c r="AU139" s="215" t="s">
        <v>81</v>
      </c>
      <c r="AV139" s="214" t="s">
        <v>81</v>
      </c>
      <c r="AW139" s="214" t="s">
        <v>6</v>
      </c>
      <c r="AX139" s="214" t="s">
        <v>77</v>
      </c>
      <c r="AY139" s="215" t="s">
        <v>175</v>
      </c>
    </row>
    <row r="140" spans="2:65" s="109" customFormat="1" ht="38.25" customHeight="1">
      <c r="B140" s="110"/>
      <c r="C140" s="191" t="s">
        <v>241</v>
      </c>
      <c r="D140" s="191" t="s">
        <v>177</v>
      </c>
      <c r="E140" s="192" t="s">
        <v>1265</v>
      </c>
      <c r="F140" s="193" t="s">
        <v>1266</v>
      </c>
      <c r="G140" s="194" t="s">
        <v>222</v>
      </c>
      <c r="H140" s="195">
        <v>15.738</v>
      </c>
      <c r="I140" s="9"/>
      <c r="J140" s="196">
        <f>ROUND(I140*H140,2)</f>
        <v>0</v>
      </c>
      <c r="K140" s="193" t="s">
        <v>200</v>
      </c>
      <c r="L140" s="110"/>
      <c r="M140" s="197" t="s">
        <v>5</v>
      </c>
      <c r="N140" s="198" t="s">
        <v>44</v>
      </c>
      <c r="O140" s="11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99" t="s">
        <v>113</v>
      </c>
      <c r="AT140" s="99" t="s">
        <v>177</v>
      </c>
      <c r="AU140" s="99" t="s">
        <v>81</v>
      </c>
      <c r="AY140" s="99" t="s">
        <v>175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99" t="s">
        <v>77</v>
      </c>
      <c r="BK140" s="201">
        <f>ROUND(I140*H140,2)</f>
        <v>0</v>
      </c>
      <c r="BL140" s="99" t="s">
        <v>113</v>
      </c>
      <c r="BM140" s="99" t="s">
        <v>1267</v>
      </c>
    </row>
    <row r="141" spans="2:65" s="207" customFormat="1">
      <c r="B141" s="206"/>
      <c r="D141" s="202" t="s">
        <v>185</v>
      </c>
      <c r="E141" s="208" t="s">
        <v>5</v>
      </c>
      <c r="F141" s="209" t="s">
        <v>533</v>
      </c>
      <c r="H141" s="208" t="s">
        <v>5</v>
      </c>
      <c r="I141" s="10"/>
      <c r="L141" s="206"/>
      <c r="M141" s="210"/>
      <c r="N141" s="211"/>
      <c r="O141" s="211"/>
      <c r="P141" s="211"/>
      <c r="Q141" s="211"/>
      <c r="R141" s="211"/>
      <c r="S141" s="211"/>
      <c r="T141" s="212"/>
      <c r="AT141" s="208" t="s">
        <v>185</v>
      </c>
      <c r="AU141" s="208" t="s">
        <v>81</v>
      </c>
      <c r="AV141" s="207" t="s">
        <v>77</v>
      </c>
      <c r="AW141" s="207" t="s">
        <v>36</v>
      </c>
      <c r="AX141" s="207" t="s">
        <v>73</v>
      </c>
      <c r="AY141" s="208" t="s">
        <v>175</v>
      </c>
    </row>
    <row r="142" spans="2:65" s="207" customFormat="1">
      <c r="B142" s="206"/>
      <c r="D142" s="202" t="s">
        <v>185</v>
      </c>
      <c r="E142" s="208" t="s">
        <v>5</v>
      </c>
      <c r="F142" s="209" t="s">
        <v>1260</v>
      </c>
      <c r="H142" s="208" t="s">
        <v>5</v>
      </c>
      <c r="I142" s="10"/>
      <c r="L142" s="206"/>
      <c r="M142" s="210"/>
      <c r="N142" s="211"/>
      <c r="O142" s="211"/>
      <c r="P142" s="211"/>
      <c r="Q142" s="211"/>
      <c r="R142" s="211"/>
      <c r="S142" s="211"/>
      <c r="T142" s="212"/>
      <c r="AT142" s="208" t="s">
        <v>185</v>
      </c>
      <c r="AU142" s="208" t="s">
        <v>81</v>
      </c>
      <c r="AV142" s="207" t="s">
        <v>77</v>
      </c>
      <c r="AW142" s="207" t="s">
        <v>36</v>
      </c>
      <c r="AX142" s="207" t="s">
        <v>73</v>
      </c>
      <c r="AY142" s="208" t="s">
        <v>175</v>
      </c>
    </row>
    <row r="143" spans="2:65" s="214" customFormat="1">
      <c r="B143" s="213"/>
      <c r="D143" s="202" t="s">
        <v>185</v>
      </c>
      <c r="E143" s="215" t="s">
        <v>5</v>
      </c>
      <c r="F143" s="216" t="s">
        <v>1261</v>
      </c>
      <c r="H143" s="217">
        <v>18</v>
      </c>
      <c r="I143" s="11"/>
      <c r="L143" s="213"/>
      <c r="M143" s="218"/>
      <c r="N143" s="219"/>
      <c r="O143" s="219"/>
      <c r="P143" s="219"/>
      <c r="Q143" s="219"/>
      <c r="R143" s="219"/>
      <c r="S143" s="219"/>
      <c r="T143" s="220"/>
      <c r="AT143" s="215" t="s">
        <v>185</v>
      </c>
      <c r="AU143" s="215" t="s">
        <v>81</v>
      </c>
      <c r="AV143" s="214" t="s">
        <v>81</v>
      </c>
      <c r="AW143" s="214" t="s">
        <v>36</v>
      </c>
      <c r="AX143" s="214" t="s">
        <v>73</v>
      </c>
      <c r="AY143" s="215" t="s">
        <v>175</v>
      </c>
    </row>
    <row r="144" spans="2:65" s="214" customFormat="1">
      <c r="B144" s="213"/>
      <c r="D144" s="202" t="s">
        <v>185</v>
      </c>
      <c r="E144" s="215" t="s">
        <v>5</v>
      </c>
      <c r="F144" s="216" t="s">
        <v>1262</v>
      </c>
      <c r="H144" s="217">
        <v>-2.262</v>
      </c>
      <c r="I144" s="11"/>
      <c r="L144" s="213"/>
      <c r="M144" s="218"/>
      <c r="N144" s="219"/>
      <c r="O144" s="219"/>
      <c r="P144" s="219"/>
      <c r="Q144" s="219"/>
      <c r="R144" s="219"/>
      <c r="S144" s="219"/>
      <c r="T144" s="220"/>
      <c r="AT144" s="215" t="s">
        <v>185</v>
      </c>
      <c r="AU144" s="215" t="s">
        <v>81</v>
      </c>
      <c r="AV144" s="214" t="s">
        <v>81</v>
      </c>
      <c r="AW144" s="214" t="s">
        <v>36</v>
      </c>
      <c r="AX144" s="214" t="s">
        <v>73</v>
      </c>
      <c r="AY144" s="215" t="s">
        <v>175</v>
      </c>
    </row>
    <row r="145" spans="2:65" s="222" customFormat="1">
      <c r="B145" s="221"/>
      <c r="D145" s="202" t="s">
        <v>185</v>
      </c>
      <c r="E145" s="223" t="s">
        <v>5</v>
      </c>
      <c r="F145" s="224" t="s">
        <v>196</v>
      </c>
      <c r="H145" s="225">
        <v>15.738</v>
      </c>
      <c r="I145" s="12"/>
      <c r="L145" s="221"/>
      <c r="M145" s="226"/>
      <c r="N145" s="227"/>
      <c r="O145" s="227"/>
      <c r="P145" s="227"/>
      <c r="Q145" s="227"/>
      <c r="R145" s="227"/>
      <c r="S145" s="227"/>
      <c r="T145" s="228"/>
      <c r="AT145" s="223" t="s">
        <v>185</v>
      </c>
      <c r="AU145" s="223" t="s">
        <v>81</v>
      </c>
      <c r="AV145" s="222" t="s">
        <v>113</v>
      </c>
      <c r="AW145" s="222" t="s">
        <v>36</v>
      </c>
      <c r="AX145" s="222" t="s">
        <v>77</v>
      </c>
      <c r="AY145" s="223" t="s">
        <v>175</v>
      </c>
    </row>
    <row r="146" spans="2:65" s="109" customFormat="1" ht="38.25" customHeight="1">
      <c r="B146" s="110"/>
      <c r="C146" s="191" t="s">
        <v>247</v>
      </c>
      <c r="D146" s="191" t="s">
        <v>177</v>
      </c>
      <c r="E146" s="192" t="s">
        <v>1268</v>
      </c>
      <c r="F146" s="193" t="s">
        <v>1269</v>
      </c>
      <c r="G146" s="194" t="s">
        <v>222</v>
      </c>
      <c r="H146" s="195">
        <v>4.7210000000000001</v>
      </c>
      <c r="I146" s="9"/>
      <c r="J146" s="196">
        <f>ROUND(I146*H146,2)</f>
        <v>0</v>
      </c>
      <c r="K146" s="193" t="s">
        <v>200</v>
      </c>
      <c r="L146" s="110"/>
      <c r="M146" s="197" t="s">
        <v>5</v>
      </c>
      <c r="N146" s="198" t="s">
        <v>44</v>
      </c>
      <c r="O146" s="111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99" t="s">
        <v>113</v>
      </c>
      <c r="AT146" s="99" t="s">
        <v>177</v>
      </c>
      <c r="AU146" s="99" t="s">
        <v>81</v>
      </c>
      <c r="AY146" s="99" t="s">
        <v>175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99" t="s">
        <v>77</v>
      </c>
      <c r="BK146" s="201">
        <f>ROUND(I146*H146,2)</f>
        <v>0</v>
      </c>
      <c r="BL146" s="99" t="s">
        <v>113</v>
      </c>
      <c r="BM146" s="99" t="s">
        <v>1270</v>
      </c>
    </row>
    <row r="147" spans="2:65" s="109" customFormat="1" ht="27">
      <c r="B147" s="110"/>
      <c r="D147" s="202" t="s">
        <v>183</v>
      </c>
      <c r="F147" s="203" t="s">
        <v>245</v>
      </c>
      <c r="I147" s="7"/>
      <c r="L147" s="110"/>
      <c r="M147" s="204"/>
      <c r="N147" s="111"/>
      <c r="O147" s="111"/>
      <c r="P147" s="111"/>
      <c r="Q147" s="111"/>
      <c r="R147" s="111"/>
      <c r="S147" s="111"/>
      <c r="T147" s="205"/>
      <c r="AT147" s="99" t="s">
        <v>183</v>
      </c>
      <c r="AU147" s="99" t="s">
        <v>81</v>
      </c>
    </row>
    <row r="148" spans="2:65" s="214" customFormat="1">
      <c r="B148" s="213"/>
      <c r="D148" s="202" t="s">
        <v>185</v>
      </c>
      <c r="F148" s="216" t="s">
        <v>1271</v>
      </c>
      <c r="H148" s="217">
        <v>4.7210000000000001</v>
      </c>
      <c r="I148" s="11"/>
      <c r="L148" s="213"/>
      <c r="M148" s="218"/>
      <c r="N148" s="219"/>
      <c r="O148" s="219"/>
      <c r="P148" s="219"/>
      <c r="Q148" s="219"/>
      <c r="R148" s="219"/>
      <c r="S148" s="219"/>
      <c r="T148" s="220"/>
      <c r="AT148" s="215" t="s">
        <v>185</v>
      </c>
      <c r="AU148" s="215" t="s">
        <v>81</v>
      </c>
      <c r="AV148" s="214" t="s">
        <v>81</v>
      </c>
      <c r="AW148" s="214" t="s">
        <v>6</v>
      </c>
      <c r="AX148" s="214" t="s">
        <v>77</v>
      </c>
      <c r="AY148" s="215" t="s">
        <v>175</v>
      </c>
    </row>
    <row r="149" spans="2:65" s="109" customFormat="1" ht="25.5" customHeight="1">
      <c r="B149" s="110"/>
      <c r="C149" s="191" t="s">
        <v>252</v>
      </c>
      <c r="D149" s="191" t="s">
        <v>177</v>
      </c>
      <c r="E149" s="192" t="s">
        <v>248</v>
      </c>
      <c r="F149" s="193" t="s">
        <v>249</v>
      </c>
      <c r="G149" s="194" t="s">
        <v>180</v>
      </c>
      <c r="H149" s="195">
        <v>9.6</v>
      </c>
      <c r="I149" s="9"/>
      <c r="J149" s="196">
        <f>ROUND(I149*H149,2)</f>
        <v>0</v>
      </c>
      <c r="K149" s="193" t="s">
        <v>200</v>
      </c>
      <c r="L149" s="110"/>
      <c r="M149" s="197" t="s">
        <v>5</v>
      </c>
      <c r="N149" s="198" t="s">
        <v>44</v>
      </c>
      <c r="O149" s="111"/>
      <c r="P149" s="199">
        <f>O149*H149</f>
        <v>0</v>
      </c>
      <c r="Q149" s="199">
        <v>5.9000000000000003E-4</v>
      </c>
      <c r="R149" s="199">
        <f>Q149*H149</f>
        <v>5.6639999999999998E-3</v>
      </c>
      <c r="S149" s="199">
        <v>0</v>
      </c>
      <c r="T149" s="200">
        <f>S149*H149</f>
        <v>0</v>
      </c>
      <c r="AR149" s="99" t="s">
        <v>113</v>
      </c>
      <c r="AT149" s="99" t="s">
        <v>177</v>
      </c>
      <c r="AU149" s="99" t="s">
        <v>81</v>
      </c>
      <c r="AY149" s="99" t="s">
        <v>175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99" t="s">
        <v>77</v>
      </c>
      <c r="BK149" s="201">
        <f>ROUND(I149*H149,2)</f>
        <v>0</v>
      </c>
      <c r="BL149" s="99" t="s">
        <v>113</v>
      </c>
      <c r="BM149" s="99" t="s">
        <v>1272</v>
      </c>
    </row>
    <row r="150" spans="2:65" s="214" customFormat="1">
      <c r="B150" s="213"/>
      <c r="D150" s="202" t="s">
        <v>185</v>
      </c>
      <c r="E150" s="215" t="s">
        <v>5</v>
      </c>
      <c r="F150" s="216" t="s">
        <v>1273</v>
      </c>
      <c r="H150" s="217">
        <v>9.6</v>
      </c>
      <c r="I150" s="11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5" t="s">
        <v>185</v>
      </c>
      <c r="AU150" s="215" t="s">
        <v>81</v>
      </c>
      <c r="AV150" s="214" t="s">
        <v>81</v>
      </c>
      <c r="AW150" s="214" t="s">
        <v>36</v>
      </c>
      <c r="AX150" s="214" t="s">
        <v>77</v>
      </c>
      <c r="AY150" s="215" t="s">
        <v>175</v>
      </c>
    </row>
    <row r="151" spans="2:65" s="109" customFormat="1" ht="25.5" customHeight="1">
      <c r="B151" s="110"/>
      <c r="C151" s="191" t="s">
        <v>256</v>
      </c>
      <c r="D151" s="191" t="s">
        <v>177</v>
      </c>
      <c r="E151" s="192" t="s">
        <v>1274</v>
      </c>
      <c r="F151" s="193" t="s">
        <v>1275</v>
      </c>
      <c r="G151" s="194" t="s">
        <v>180</v>
      </c>
      <c r="H151" s="195">
        <v>30</v>
      </c>
      <c r="I151" s="9"/>
      <c r="J151" s="196">
        <f>ROUND(I151*H151,2)</f>
        <v>0</v>
      </c>
      <c r="K151" s="193" t="s">
        <v>200</v>
      </c>
      <c r="L151" s="110"/>
      <c r="M151" s="197" t="s">
        <v>5</v>
      </c>
      <c r="N151" s="198" t="s">
        <v>44</v>
      </c>
      <c r="O151" s="111"/>
      <c r="P151" s="199">
        <f>O151*H151</f>
        <v>0</v>
      </c>
      <c r="Q151" s="199">
        <v>6.4000000000000005E-4</v>
      </c>
      <c r="R151" s="199">
        <f>Q151*H151</f>
        <v>1.9200000000000002E-2</v>
      </c>
      <c r="S151" s="199">
        <v>0</v>
      </c>
      <c r="T151" s="200">
        <f>S151*H151</f>
        <v>0</v>
      </c>
      <c r="AR151" s="99" t="s">
        <v>113</v>
      </c>
      <c r="AT151" s="99" t="s">
        <v>177</v>
      </c>
      <c r="AU151" s="99" t="s">
        <v>81</v>
      </c>
      <c r="AY151" s="99" t="s">
        <v>175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99" t="s">
        <v>77</v>
      </c>
      <c r="BK151" s="201">
        <f>ROUND(I151*H151,2)</f>
        <v>0</v>
      </c>
      <c r="BL151" s="99" t="s">
        <v>113</v>
      </c>
      <c r="BM151" s="99" t="s">
        <v>1276</v>
      </c>
    </row>
    <row r="152" spans="2:65" s="214" customFormat="1">
      <c r="B152" s="213"/>
      <c r="D152" s="202" t="s">
        <v>185</v>
      </c>
      <c r="E152" s="215" t="s">
        <v>5</v>
      </c>
      <c r="F152" s="216" t="s">
        <v>1277</v>
      </c>
      <c r="H152" s="217">
        <v>30</v>
      </c>
      <c r="I152" s="11"/>
      <c r="L152" s="213"/>
      <c r="M152" s="218"/>
      <c r="N152" s="219"/>
      <c r="O152" s="219"/>
      <c r="P152" s="219"/>
      <c r="Q152" s="219"/>
      <c r="R152" s="219"/>
      <c r="S152" s="219"/>
      <c r="T152" s="220"/>
      <c r="AT152" s="215" t="s">
        <v>185</v>
      </c>
      <c r="AU152" s="215" t="s">
        <v>81</v>
      </c>
      <c r="AV152" s="214" t="s">
        <v>81</v>
      </c>
      <c r="AW152" s="214" t="s">
        <v>36</v>
      </c>
      <c r="AX152" s="214" t="s">
        <v>77</v>
      </c>
      <c r="AY152" s="215" t="s">
        <v>175</v>
      </c>
    </row>
    <row r="153" spans="2:65" s="109" customFormat="1" ht="25.5" customHeight="1">
      <c r="B153" s="110"/>
      <c r="C153" s="191" t="s">
        <v>263</v>
      </c>
      <c r="D153" s="191" t="s">
        <v>177</v>
      </c>
      <c r="E153" s="192" t="s">
        <v>253</v>
      </c>
      <c r="F153" s="193" t="s">
        <v>254</v>
      </c>
      <c r="G153" s="194" t="s">
        <v>180</v>
      </c>
      <c r="H153" s="195">
        <v>9.6</v>
      </c>
      <c r="I153" s="9"/>
      <c r="J153" s="196">
        <f>ROUND(I153*H153,2)</f>
        <v>0</v>
      </c>
      <c r="K153" s="193" t="s">
        <v>200</v>
      </c>
      <c r="L153" s="110"/>
      <c r="M153" s="197" t="s">
        <v>5</v>
      </c>
      <c r="N153" s="198" t="s">
        <v>44</v>
      </c>
      <c r="O153" s="11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99" t="s">
        <v>113</v>
      </c>
      <c r="AT153" s="99" t="s">
        <v>177</v>
      </c>
      <c r="AU153" s="99" t="s">
        <v>81</v>
      </c>
      <c r="AY153" s="99" t="s">
        <v>175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99" t="s">
        <v>77</v>
      </c>
      <c r="BK153" s="201">
        <f>ROUND(I153*H153,2)</f>
        <v>0</v>
      </c>
      <c r="BL153" s="99" t="s">
        <v>113</v>
      </c>
      <c r="BM153" s="99" t="s">
        <v>1278</v>
      </c>
    </row>
    <row r="154" spans="2:65" s="214" customFormat="1">
      <c r="B154" s="213"/>
      <c r="D154" s="202" t="s">
        <v>185</v>
      </c>
      <c r="E154" s="215" t="s">
        <v>5</v>
      </c>
      <c r="F154" s="216" t="s">
        <v>1279</v>
      </c>
      <c r="H154" s="217">
        <v>9.6</v>
      </c>
      <c r="I154" s="11"/>
      <c r="L154" s="213"/>
      <c r="M154" s="218"/>
      <c r="N154" s="219"/>
      <c r="O154" s="219"/>
      <c r="P154" s="219"/>
      <c r="Q154" s="219"/>
      <c r="R154" s="219"/>
      <c r="S154" s="219"/>
      <c r="T154" s="220"/>
      <c r="AT154" s="215" t="s">
        <v>185</v>
      </c>
      <c r="AU154" s="215" t="s">
        <v>81</v>
      </c>
      <c r="AV154" s="214" t="s">
        <v>81</v>
      </c>
      <c r="AW154" s="214" t="s">
        <v>36</v>
      </c>
      <c r="AX154" s="214" t="s">
        <v>77</v>
      </c>
      <c r="AY154" s="215" t="s">
        <v>175</v>
      </c>
    </row>
    <row r="155" spans="2:65" s="109" customFormat="1" ht="25.5" customHeight="1">
      <c r="B155" s="110"/>
      <c r="C155" s="191" t="s">
        <v>11</v>
      </c>
      <c r="D155" s="191" t="s">
        <v>177</v>
      </c>
      <c r="E155" s="192" t="s">
        <v>1280</v>
      </c>
      <c r="F155" s="193" t="s">
        <v>1281</v>
      </c>
      <c r="G155" s="194" t="s">
        <v>180</v>
      </c>
      <c r="H155" s="195">
        <v>30</v>
      </c>
      <c r="I155" s="9"/>
      <c r="J155" s="196">
        <f>ROUND(I155*H155,2)</f>
        <v>0</v>
      </c>
      <c r="K155" s="193" t="s">
        <v>200</v>
      </c>
      <c r="L155" s="110"/>
      <c r="M155" s="197" t="s">
        <v>5</v>
      </c>
      <c r="N155" s="198" t="s">
        <v>44</v>
      </c>
      <c r="O155" s="111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99" t="s">
        <v>113</v>
      </c>
      <c r="AT155" s="99" t="s">
        <v>177</v>
      </c>
      <c r="AU155" s="99" t="s">
        <v>81</v>
      </c>
      <c r="AY155" s="99" t="s">
        <v>175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99" t="s">
        <v>77</v>
      </c>
      <c r="BK155" s="201">
        <f>ROUND(I155*H155,2)</f>
        <v>0</v>
      </c>
      <c r="BL155" s="99" t="s">
        <v>113</v>
      </c>
      <c r="BM155" s="99" t="s">
        <v>1282</v>
      </c>
    </row>
    <row r="156" spans="2:65" s="214" customFormat="1">
      <c r="B156" s="213"/>
      <c r="D156" s="202" t="s">
        <v>185</v>
      </c>
      <c r="E156" s="215" t="s">
        <v>5</v>
      </c>
      <c r="F156" s="216" t="s">
        <v>1283</v>
      </c>
      <c r="H156" s="217">
        <v>30</v>
      </c>
      <c r="I156" s="11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5" t="s">
        <v>185</v>
      </c>
      <c r="AU156" s="215" t="s">
        <v>81</v>
      </c>
      <c r="AV156" s="214" t="s">
        <v>81</v>
      </c>
      <c r="AW156" s="214" t="s">
        <v>36</v>
      </c>
      <c r="AX156" s="214" t="s">
        <v>77</v>
      </c>
      <c r="AY156" s="215" t="s">
        <v>175</v>
      </c>
    </row>
    <row r="157" spans="2:65" s="109" customFormat="1" ht="38.25" customHeight="1">
      <c r="B157" s="110"/>
      <c r="C157" s="191" t="s">
        <v>279</v>
      </c>
      <c r="D157" s="191" t="s">
        <v>177</v>
      </c>
      <c r="E157" s="192" t="s">
        <v>1284</v>
      </c>
      <c r="F157" s="193" t="s">
        <v>1285</v>
      </c>
      <c r="G157" s="194" t="s">
        <v>222</v>
      </c>
      <c r="H157" s="195">
        <v>25.276</v>
      </c>
      <c r="I157" s="9"/>
      <c r="J157" s="196">
        <f>ROUND(I157*H157,2)</f>
        <v>0</v>
      </c>
      <c r="K157" s="193" t="s">
        <v>200</v>
      </c>
      <c r="L157" s="110"/>
      <c r="M157" s="197" t="s">
        <v>5</v>
      </c>
      <c r="N157" s="198" t="s">
        <v>44</v>
      </c>
      <c r="O157" s="11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99" t="s">
        <v>113</v>
      </c>
      <c r="AT157" s="99" t="s">
        <v>177</v>
      </c>
      <c r="AU157" s="99" t="s">
        <v>81</v>
      </c>
      <c r="AY157" s="99" t="s">
        <v>175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99" t="s">
        <v>77</v>
      </c>
      <c r="BK157" s="201">
        <f>ROUND(I157*H157,2)</f>
        <v>0</v>
      </c>
      <c r="BL157" s="99" t="s">
        <v>113</v>
      </c>
      <c r="BM157" s="99" t="s">
        <v>1286</v>
      </c>
    </row>
    <row r="158" spans="2:65" s="109" customFormat="1" ht="40.5">
      <c r="B158" s="110"/>
      <c r="D158" s="202" t="s">
        <v>183</v>
      </c>
      <c r="F158" s="203" t="s">
        <v>1287</v>
      </c>
      <c r="I158" s="7"/>
      <c r="L158" s="110"/>
      <c r="M158" s="204"/>
      <c r="N158" s="111"/>
      <c r="O158" s="111"/>
      <c r="P158" s="111"/>
      <c r="Q158" s="111"/>
      <c r="R158" s="111"/>
      <c r="S158" s="111"/>
      <c r="T158" s="205"/>
      <c r="AT158" s="99" t="s">
        <v>183</v>
      </c>
      <c r="AU158" s="99" t="s">
        <v>81</v>
      </c>
    </row>
    <row r="159" spans="2:65" s="207" customFormat="1">
      <c r="B159" s="206"/>
      <c r="D159" s="202" t="s">
        <v>185</v>
      </c>
      <c r="E159" s="208" t="s">
        <v>5</v>
      </c>
      <c r="F159" s="209" t="s">
        <v>1288</v>
      </c>
      <c r="H159" s="208" t="s">
        <v>5</v>
      </c>
      <c r="I159" s="10"/>
      <c r="L159" s="206"/>
      <c r="M159" s="210"/>
      <c r="N159" s="211"/>
      <c r="O159" s="211"/>
      <c r="P159" s="211"/>
      <c r="Q159" s="211"/>
      <c r="R159" s="211"/>
      <c r="S159" s="211"/>
      <c r="T159" s="212"/>
      <c r="AT159" s="208" t="s">
        <v>185</v>
      </c>
      <c r="AU159" s="208" t="s">
        <v>81</v>
      </c>
      <c r="AV159" s="207" t="s">
        <v>77</v>
      </c>
      <c r="AW159" s="207" t="s">
        <v>36</v>
      </c>
      <c r="AX159" s="207" t="s">
        <v>73</v>
      </c>
      <c r="AY159" s="208" t="s">
        <v>175</v>
      </c>
    </row>
    <row r="160" spans="2:65" s="214" customFormat="1">
      <c r="B160" s="213"/>
      <c r="D160" s="202" t="s">
        <v>185</v>
      </c>
      <c r="E160" s="215" t="s">
        <v>5</v>
      </c>
      <c r="F160" s="216" t="s">
        <v>1289</v>
      </c>
      <c r="H160" s="217">
        <v>25.276</v>
      </c>
      <c r="I160" s="11"/>
      <c r="L160" s="213"/>
      <c r="M160" s="218"/>
      <c r="N160" s="219"/>
      <c r="O160" s="219"/>
      <c r="P160" s="219"/>
      <c r="Q160" s="219"/>
      <c r="R160" s="219"/>
      <c r="S160" s="219"/>
      <c r="T160" s="220"/>
      <c r="AT160" s="215" t="s">
        <v>185</v>
      </c>
      <c r="AU160" s="215" t="s">
        <v>81</v>
      </c>
      <c r="AV160" s="214" t="s">
        <v>81</v>
      </c>
      <c r="AW160" s="214" t="s">
        <v>36</v>
      </c>
      <c r="AX160" s="214" t="s">
        <v>77</v>
      </c>
      <c r="AY160" s="215" t="s">
        <v>175</v>
      </c>
    </row>
    <row r="161" spans="2:65" s="109" customFormat="1" ht="16.5" customHeight="1">
      <c r="B161" s="110"/>
      <c r="C161" s="191" t="s">
        <v>286</v>
      </c>
      <c r="D161" s="191" t="s">
        <v>177</v>
      </c>
      <c r="E161" s="192" t="s">
        <v>264</v>
      </c>
      <c r="F161" s="193" t="s">
        <v>265</v>
      </c>
      <c r="G161" s="194" t="s">
        <v>222</v>
      </c>
      <c r="H161" s="195">
        <v>11.805</v>
      </c>
      <c r="I161" s="9"/>
      <c r="J161" s="196">
        <f>ROUND(I161*H161,2)</f>
        <v>0</v>
      </c>
      <c r="K161" s="193" t="s">
        <v>5</v>
      </c>
      <c r="L161" s="110"/>
      <c r="M161" s="197" t="s">
        <v>5</v>
      </c>
      <c r="N161" s="198" t="s">
        <v>44</v>
      </c>
      <c r="O161" s="11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99" t="s">
        <v>113</v>
      </c>
      <c r="AT161" s="99" t="s">
        <v>177</v>
      </c>
      <c r="AU161" s="99" t="s">
        <v>81</v>
      </c>
      <c r="AY161" s="99" t="s">
        <v>175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99" t="s">
        <v>77</v>
      </c>
      <c r="BK161" s="201">
        <f>ROUND(I161*H161,2)</f>
        <v>0</v>
      </c>
      <c r="BL161" s="99" t="s">
        <v>113</v>
      </c>
      <c r="BM161" s="99" t="s">
        <v>1290</v>
      </c>
    </row>
    <row r="162" spans="2:65" s="207" customFormat="1">
      <c r="B162" s="206"/>
      <c r="D162" s="202" t="s">
        <v>185</v>
      </c>
      <c r="E162" s="208" t="s">
        <v>5</v>
      </c>
      <c r="F162" s="209" t="s">
        <v>267</v>
      </c>
      <c r="H162" s="208" t="s">
        <v>5</v>
      </c>
      <c r="I162" s="10"/>
      <c r="L162" s="206"/>
      <c r="M162" s="210"/>
      <c r="N162" s="211"/>
      <c r="O162" s="211"/>
      <c r="P162" s="211"/>
      <c r="Q162" s="211"/>
      <c r="R162" s="211"/>
      <c r="S162" s="211"/>
      <c r="T162" s="212"/>
      <c r="AT162" s="208" t="s">
        <v>185</v>
      </c>
      <c r="AU162" s="208" t="s">
        <v>81</v>
      </c>
      <c r="AV162" s="207" t="s">
        <v>77</v>
      </c>
      <c r="AW162" s="207" t="s">
        <v>36</v>
      </c>
      <c r="AX162" s="207" t="s">
        <v>73</v>
      </c>
      <c r="AY162" s="208" t="s">
        <v>175</v>
      </c>
    </row>
    <row r="163" spans="2:65" s="207" customFormat="1">
      <c r="B163" s="206"/>
      <c r="D163" s="202" t="s">
        <v>185</v>
      </c>
      <c r="E163" s="208" t="s">
        <v>5</v>
      </c>
      <c r="F163" s="209" t="s">
        <v>268</v>
      </c>
      <c r="H163" s="208" t="s">
        <v>5</v>
      </c>
      <c r="I163" s="10"/>
      <c r="L163" s="206"/>
      <c r="M163" s="210"/>
      <c r="N163" s="211"/>
      <c r="O163" s="211"/>
      <c r="P163" s="211"/>
      <c r="Q163" s="211"/>
      <c r="R163" s="211"/>
      <c r="S163" s="211"/>
      <c r="T163" s="212"/>
      <c r="AT163" s="208" t="s">
        <v>185</v>
      </c>
      <c r="AU163" s="208" t="s">
        <v>81</v>
      </c>
      <c r="AV163" s="207" t="s">
        <v>77</v>
      </c>
      <c r="AW163" s="207" t="s">
        <v>36</v>
      </c>
      <c r="AX163" s="207" t="s">
        <v>73</v>
      </c>
      <c r="AY163" s="208" t="s">
        <v>175</v>
      </c>
    </row>
    <row r="164" spans="2:65" s="207" customFormat="1">
      <c r="B164" s="206"/>
      <c r="D164" s="202" t="s">
        <v>185</v>
      </c>
      <c r="E164" s="208" t="s">
        <v>5</v>
      </c>
      <c r="F164" s="209" t="s">
        <v>1291</v>
      </c>
      <c r="H164" s="208" t="s">
        <v>5</v>
      </c>
      <c r="I164" s="10"/>
      <c r="L164" s="206"/>
      <c r="M164" s="210"/>
      <c r="N164" s="211"/>
      <c r="O164" s="211"/>
      <c r="P164" s="211"/>
      <c r="Q164" s="211"/>
      <c r="R164" s="211"/>
      <c r="S164" s="211"/>
      <c r="T164" s="212"/>
      <c r="AT164" s="208" t="s">
        <v>185</v>
      </c>
      <c r="AU164" s="208" t="s">
        <v>81</v>
      </c>
      <c r="AV164" s="207" t="s">
        <v>77</v>
      </c>
      <c r="AW164" s="207" t="s">
        <v>36</v>
      </c>
      <c r="AX164" s="207" t="s">
        <v>73</v>
      </c>
      <c r="AY164" s="208" t="s">
        <v>175</v>
      </c>
    </row>
    <row r="165" spans="2:65" s="214" customFormat="1">
      <c r="B165" s="213"/>
      <c r="D165" s="202" t="s">
        <v>185</v>
      </c>
      <c r="E165" s="215" t="s">
        <v>5</v>
      </c>
      <c r="F165" s="216" t="s">
        <v>1292</v>
      </c>
      <c r="H165" s="217">
        <v>7.33</v>
      </c>
      <c r="I165" s="11"/>
      <c r="L165" s="213"/>
      <c r="M165" s="218"/>
      <c r="N165" s="219"/>
      <c r="O165" s="219"/>
      <c r="P165" s="219"/>
      <c r="Q165" s="219"/>
      <c r="R165" s="219"/>
      <c r="S165" s="219"/>
      <c r="T165" s="220"/>
      <c r="AT165" s="215" t="s">
        <v>185</v>
      </c>
      <c r="AU165" s="215" t="s">
        <v>81</v>
      </c>
      <c r="AV165" s="214" t="s">
        <v>81</v>
      </c>
      <c r="AW165" s="214" t="s">
        <v>36</v>
      </c>
      <c r="AX165" s="214" t="s">
        <v>73</v>
      </c>
      <c r="AY165" s="215" t="s">
        <v>175</v>
      </c>
    </row>
    <row r="166" spans="2:65" s="207" customFormat="1">
      <c r="B166" s="206"/>
      <c r="D166" s="202" t="s">
        <v>185</v>
      </c>
      <c r="E166" s="208" t="s">
        <v>5</v>
      </c>
      <c r="F166" s="209" t="s">
        <v>1293</v>
      </c>
      <c r="H166" s="208" t="s">
        <v>5</v>
      </c>
      <c r="I166" s="10"/>
      <c r="L166" s="206"/>
      <c r="M166" s="210"/>
      <c r="N166" s="211"/>
      <c r="O166" s="211"/>
      <c r="P166" s="211"/>
      <c r="Q166" s="211"/>
      <c r="R166" s="211"/>
      <c r="S166" s="211"/>
      <c r="T166" s="212"/>
      <c r="AT166" s="208" t="s">
        <v>185</v>
      </c>
      <c r="AU166" s="208" t="s">
        <v>81</v>
      </c>
      <c r="AV166" s="207" t="s">
        <v>77</v>
      </c>
      <c r="AW166" s="207" t="s">
        <v>36</v>
      </c>
      <c r="AX166" s="207" t="s">
        <v>73</v>
      </c>
      <c r="AY166" s="208" t="s">
        <v>175</v>
      </c>
    </row>
    <row r="167" spans="2:65" s="214" customFormat="1">
      <c r="B167" s="213"/>
      <c r="D167" s="202" t="s">
        <v>185</v>
      </c>
      <c r="E167" s="215" t="s">
        <v>5</v>
      </c>
      <c r="F167" s="216" t="s">
        <v>1294</v>
      </c>
      <c r="H167" s="217">
        <v>1</v>
      </c>
      <c r="I167" s="11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5" t="s">
        <v>185</v>
      </c>
      <c r="AU167" s="215" t="s">
        <v>81</v>
      </c>
      <c r="AV167" s="214" t="s">
        <v>81</v>
      </c>
      <c r="AW167" s="214" t="s">
        <v>36</v>
      </c>
      <c r="AX167" s="214" t="s">
        <v>73</v>
      </c>
      <c r="AY167" s="215" t="s">
        <v>175</v>
      </c>
    </row>
    <row r="168" spans="2:65" s="214" customFormat="1">
      <c r="B168" s="213"/>
      <c r="D168" s="202" t="s">
        <v>185</v>
      </c>
      <c r="E168" s="215" t="s">
        <v>5</v>
      </c>
      <c r="F168" s="216" t="s">
        <v>1295</v>
      </c>
      <c r="H168" s="217">
        <v>1</v>
      </c>
      <c r="I168" s="11"/>
      <c r="L168" s="213"/>
      <c r="M168" s="218"/>
      <c r="N168" s="219"/>
      <c r="O168" s="219"/>
      <c r="P168" s="219"/>
      <c r="Q168" s="219"/>
      <c r="R168" s="219"/>
      <c r="S168" s="219"/>
      <c r="T168" s="220"/>
      <c r="AT168" s="215" t="s">
        <v>185</v>
      </c>
      <c r="AU168" s="215" t="s">
        <v>81</v>
      </c>
      <c r="AV168" s="214" t="s">
        <v>81</v>
      </c>
      <c r="AW168" s="214" t="s">
        <v>36</v>
      </c>
      <c r="AX168" s="214" t="s">
        <v>73</v>
      </c>
      <c r="AY168" s="215" t="s">
        <v>175</v>
      </c>
    </row>
    <row r="169" spans="2:65" s="214" customFormat="1">
      <c r="B169" s="213"/>
      <c r="D169" s="202" t="s">
        <v>185</v>
      </c>
      <c r="E169" s="215" t="s">
        <v>5</v>
      </c>
      <c r="F169" s="216" t="s">
        <v>1296</v>
      </c>
      <c r="H169" s="217">
        <v>2.4750000000000001</v>
      </c>
      <c r="I169" s="11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5" t="s">
        <v>185</v>
      </c>
      <c r="AU169" s="215" t="s">
        <v>81</v>
      </c>
      <c r="AV169" s="214" t="s">
        <v>81</v>
      </c>
      <c r="AW169" s="214" t="s">
        <v>36</v>
      </c>
      <c r="AX169" s="214" t="s">
        <v>73</v>
      </c>
      <c r="AY169" s="215" t="s">
        <v>175</v>
      </c>
    </row>
    <row r="170" spans="2:65" s="222" customFormat="1">
      <c r="B170" s="221"/>
      <c r="D170" s="202" t="s">
        <v>185</v>
      </c>
      <c r="E170" s="223" t="s">
        <v>5</v>
      </c>
      <c r="F170" s="224" t="s">
        <v>196</v>
      </c>
      <c r="H170" s="225">
        <v>11.805</v>
      </c>
      <c r="I170" s="12"/>
      <c r="L170" s="221"/>
      <c r="M170" s="226"/>
      <c r="N170" s="227"/>
      <c r="O170" s="227"/>
      <c r="P170" s="227"/>
      <c r="Q170" s="227"/>
      <c r="R170" s="227"/>
      <c r="S170" s="227"/>
      <c r="T170" s="228"/>
      <c r="AT170" s="223" t="s">
        <v>185</v>
      </c>
      <c r="AU170" s="223" t="s">
        <v>81</v>
      </c>
      <c r="AV170" s="222" t="s">
        <v>113</v>
      </c>
      <c r="AW170" s="222" t="s">
        <v>36</v>
      </c>
      <c r="AX170" s="222" t="s">
        <v>77</v>
      </c>
      <c r="AY170" s="223" t="s">
        <v>175</v>
      </c>
    </row>
    <row r="171" spans="2:65" s="109" customFormat="1" ht="16.5" customHeight="1">
      <c r="B171" s="110"/>
      <c r="C171" s="191" t="s">
        <v>294</v>
      </c>
      <c r="D171" s="191" t="s">
        <v>177</v>
      </c>
      <c r="E171" s="192" t="s">
        <v>272</v>
      </c>
      <c r="F171" s="193" t="s">
        <v>273</v>
      </c>
      <c r="G171" s="194" t="s">
        <v>222</v>
      </c>
      <c r="H171" s="195">
        <v>34.796999999999997</v>
      </c>
      <c r="I171" s="9"/>
      <c r="J171" s="196">
        <f>ROUND(I171*H171,2)</f>
        <v>0</v>
      </c>
      <c r="K171" s="193" t="s">
        <v>5</v>
      </c>
      <c r="L171" s="110"/>
      <c r="M171" s="197" t="s">
        <v>5</v>
      </c>
      <c r="N171" s="198" t="s">
        <v>44</v>
      </c>
      <c r="O171" s="11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99" t="s">
        <v>113</v>
      </c>
      <c r="AT171" s="99" t="s">
        <v>177</v>
      </c>
      <c r="AU171" s="99" t="s">
        <v>81</v>
      </c>
      <c r="AY171" s="99" t="s">
        <v>175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99" t="s">
        <v>77</v>
      </c>
      <c r="BK171" s="201">
        <f>ROUND(I171*H171,2)</f>
        <v>0</v>
      </c>
      <c r="BL171" s="99" t="s">
        <v>113</v>
      </c>
      <c r="BM171" s="99" t="s">
        <v>1297</v>
      </c>
    </row>
    <row r="172" spans="2:65" s="207" customFormat="1">
      <c r="B172" s="206"/>
      <c r="D172" s="202" t="s">
        <v>185</v>
      </c>
      <c r="E172" s="208" t="s">
        <v>5</v>
      </c>
      <c r="F172" s="209" t="s">
        <v>275</v>
      </c>
      <c r="H172" s="208" t="s">
        <v>5</v>
      </c>
      <c r="I172" s="10"/>
      <c r="L172" s="206"/>
      <c r="M172" s="210"/>
      <c r="N172" s="211"/>
      <c r="O172" s="211"/>
      <c r="P172" s="211"/>
      <c r="Q172" s="211"/>
      <c r="R172" s="211"/>
      <c r="S172" s="211"/>
      <c r="T172" s="212"/>
      <c r="AT172" s="208" t="s">
        <v>185</v>
      </c>
      <c r="AU172" s="208" t="s">
        <v>81</v>
      </c>
      <c r="AV172" s="207" t="s">
        <v>77</v>
      </c>
      <c r="AW172" s="207" t="s">
        <v>36</v>
      </c>
      <c r="AX172" s="207" t="s">
        <v>73</v>
      </c>
      <c r="AY172" s="208" t="s">
        <v>175</v>
      </c>
    </row>
    <row r="173" spans="2:65" s="207" customFormat="1">
      <c r="B173" s="206"/>
      <c r="D173" s="202" t="s">
        <v>185</v>
      </c>
      <c r="E173" s="208" t="s">
        <v>5</v>
      </c>
      <c r="F173" s="209" t="s">
        <v>276</v>
      </c>
      <c r="H173" s="208" t="s">
        <v>5</v>
      </c>
      <c r="I173" s="10"/>
      <c r="L173" s="206"/>
      <c r="M173" s="210"/>
      <c r="N173" s="211"/>
      <c r="O173" s="211"/>
      <c r="P173" s="211"/>
      <c r="Q173" s="211"/>
      <c r="R173" s="211"/>
      <c r="S173" s="211"/>
      <c r="T173" s="212"/>
      <c r="AT173" s="208" t="s">
        <v>185</v>
      </c>
      <c r="AU173" s="208" t="s">
        <v>81</v>
      </c>
      <c r="AV173" s="207" t="s">
        <v>77</v>
      </c>
      <c r="AW173" s="207" t="s">
        <v>36</v>
      </c>
      <c r="AX173" s="207" t="s">
        <v>73</v>
      </c>
      <c r="AY173" s="208" t="s">
        <v>175</v>
      </c>
    </row>
    <row r="174" spans="2:65" s="214" customFormat="1">
      <c r="B174" s="213"/>
      <c r="D174" s="202" t="s">
        <v>185</v>
      </c>
      <c r="E174" s="215" t="s">
        <v>5</v>
      </c>
      <c r="F174" s="216" t="s">
        <v>1298</v>
      </c>
      <c r="H174" s="217">
        <v>42.127000000000002</v>
      </c>
      <c r="I174" s="11"/>
      <c r="L174" s="213"/>
      <c r="M174" s="218"/>
      <c r="N174" s="219"/>
      <c r="O174" s="219"/>
      <c r="P174" s="219"/>
      <c r="Q174" s="219"/>
      <c r="R174" s="219"/>
      <c r="S174" s="219"/>
      <c r="T174" s="220"/>
      <c r="AT174" s="215" t="s">
        <v>185</v>
      </c>
      <c r="AU174" s="215" t="s">
        <v>81</v>
      </c>
      <c r="AV174" s="214" t="s">
        <v>81</v>
      </c>
      <c r="AW174" s="214" t="s">
        <v>36</v>
      </c>
      <c r="AX174" s="214" t="s">
        <v>73</v>
      </c>
      <c r="AY174" s="215" t="s">
        <v>175</v>
      </c>
    </row>
    <row r="175" spans="2:65" s="214" customFormat="1">
      <c r="B175" s="213"/>
      <c r="D175" s="202" t="s">
        <v>185</v>
      </c>
      <c r="E175" s="215" t="s">
        <v>5</v>
      </c>
      <c r="F175" s="216" t="s">
        <v>1299</v>
      </c>
      <c r="H175" s="217">
        <v>-7.33</v>
      </c>
      <c r="I175" s="11"/>
      <c r="L175" s="213"/>
      <c r="M175" s="218"/>
      <c r="N175" s="219"/>
      <c r="O175" s="219"/>
      <c r="P175" s="219"/>
      <c r="Q175" s="219"/>
      <c r="R175" s="219"/>
      <c r="S175" s="219"/>
      <c r="T175" s="220"/>
      <c r="AT175" s="215" t="s">
        <v>185</v>
      </c>
      <c r="AU175" s="215" t="s">
        <v>81</v>
      </c>
      <c r="AV175" s="214" t="s">
        <v>81</v>
      </c>
      <c r="AW175" s="214" t="s">
        <v>36</v>
      </c>
      <c r="AX175" s="214" t="s">
        <v>73</v>
      </c>
      <c r="AY175" s="215" t="s">
        <v>175</v>
      </c>
    </row>
    <row r="176" spans="2:65" s="222" customFormat="1">
      <c r="B176" s="221"/>
      <c r="D176" s="202" t="s">
        <v>185</v>
      </c>
      <c r="E176" s="223" t="s">
        <v>5</v>
      </c>
      <c r="F176" s="224" t="s">
        <v>196</v>
      </c>
      <c r="H176" s="225">
        <v>34.796999999999997</v>
      </c>
      <c r="I176" s="12"/>
      <c r="L176" s="221"/>
      <c r="M176" s="226"/>
      <c r="N176" s="227"/>
      <c r="O176" s="227"/>
      <c r="P176" s="227"/>
      <c r="Q176" s="227"/>
      <c r="R176" s="227"/>
      <c r="S176" s="227"/>
      <c r="T176" s="228"/>
      <c r="AT176" s="223" t="s">
        <v>185</v>
      </c>
      <c r="AU176" s="223" t="s">
        <v>81</v>
      </c>
      <c r="AV176" s="222" t="s">
        <v>113</v>
      </c>
      <c r="AW176" s="222" t="s">
        <v>36</v>
      </c>
      <c r="AX176" s="222" t="s">
        <v>77</v>
      </c>
      <c r="AY176" s="223" t="s">
        <v>175</v>
      </c>
    </row>
    <row r="177" spans="2:65" s="109" customFormat="1" ht="25.5" customHeight="1">
      <c r="B177" s="110"/>
      <c r="C177" s="191" t="s">
        <v>298</v>
      </c>
      <c r="D177" s="191" t="s">
        <v>177</v>
      </c>
      <c r="E177" s="192" t="s">
        <v>280</v>
      </c>
      <c r="F177" s="193" t="s">
        <v>281</v>
      </c>
      <c r="G177" s="194" t="s">
        <v>222</v>
      </c>
      <c r="H177" s="195">
        <v>36.652000000000001</v>
      </c>
      <c r="I177" s="9"/>
      <c r="J177" s="196">
        <f>ROUND(I177*H177,2)</f>
        <v>0</v>
      </c>
      <c r="K177" s="193" t="s">
        <v>181</v>
      </c>
      <c r="L177" s="110"/>
      <c r="M177" s="197" t="s">
        <v>5</v>
      </c>
      <c r="N177" s="198" t="s">
        <v>44</v>
      </c>
      <c r="O177" s="11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99" t="s">
        <v>113</v>
      </c>
      <c r="AT177" s="99" t="s">
        <v>177</v>
      </c>
      <c r="AU177" s="99" t="s">
        <v>81</v>
      </c>
      <c r="AY177" s="99" t="s">
        <v>175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99" t="s">
        <v>77</v>
      </c>
      <c r="BK177" s="201">
        <f>ROUND(I177*H177,2)</f>
        <v>0</v>
      </c>
      <c r="BL177" s="99" t="s">
        <v>113</v>
      </c>
      <c r="BM177" s="99" t="s">
        <v>1300</v>
      </c>
    </row>
    <row r="178" spans="2:65" s="207" customFormat="1">
      <c r="B178" s="206"/>
      <c r="D178" s="202" t="s">
        <v>185</v>
      </c>
      <c r="E178" s="208" t="s">
        <v>5</v>
      </c>
      <c r="F178" s="209" t="s">
        <v>533</v>
      </c>
      <c r="H178" s="208" t="s">
        <v>5</v>
      </c>
      <c r="I178" s="10"/>
      <c r="L178" s="206"/>
      <c r="M178" s="210"/>
      <c r="N178" s="211"/>
      <c r="O178" s="211"/>
      <c r="P178" s="211"/>
      <c r="Q178" s="211"/>
      <c r="R178" s="211"/>
      <c r="S178" s="211"/>
      <c r="T178" s="212"/>
      <c r="AT178" s="208" t="s">
        <v>185</v>
      </c>
      <c r="AU178" s="208" t="s">
        <v>81</v>
      </c>
      <c r="AV178" s="207" t="s">
        <v>77</v>
      </c>
      <c r="AW178" s="207" t="s">
        <v>36</v>
      </c>
      <c r="AX178" s="207" t="s">
        <v>73</v>
      </c>
      <c r="AY178" s="208" t="s">
        <v>175</v>
      </c>
    </row>
    <row r="179" spans="2:65" s="207" customFormat="1">
      <c r="B179" s="206"/>
      <c r="D179" s="202" t="s">
        <v>185</v>
      </c>
      <c r="E179" s="208" t="s">
        <v>5</v>
      </c>
      <c r="F179" s="209" t="s">
        <v>230</v>
      </c>
      <c r="H179" s="208" t="s">
        <v>5</v>
      </c>
      <c r="I179" s="10"/>
      <c r="L179" s="206"/>
      <c r="M179" s="210"/>
      <c r="N179" s="211"/>
      <c r="O179" s="211"/>
      <c r="P179" s="211"/>
      <c r="Q179" s="211"/>
      <c r="R179" s="211"/>
      <c r="S179" s="211"/>
      <c r="T179" s="212"/>
      <c r="AT179" s="208" t="s">
        <v>185</v>
      </c>
      <c r="AU179" s="208" t="s">
        <v>81</v>
      </c>
      <c r="AV179" s="207" t="s">
        <v>77</v>
      </c>
      <c r="AW179" s="207" t="s">
        <v>36</v>
      </c>
      <c r="AX179" s="207" t="s">
        <v>73</v>
      </c>
      <c r="AY179" s="208" t="s">
        <v>175</v>
      </c>
    </row>
    <row r="180" spans="2:65" s="207" customFormat="1">
      <c r="B180" s="206"/>
      <c r="D180" s="202" t="s">
        <v>185</v>
      </c>
      <c r="E180" s="208" t="s">
        <v>5</v>
      </c>
      <c r="F180" s="209" t="s">
        <v>1301</v>
      </c>
      <c r="H180" s="208" t="s">
        <v>5</v>
      </c>
      <c r="I180" s="10"/>
      <c r="L180" s="206"/>
      <c r="M180" s="210"/>
      <c r="N180" s="211"/>
      <c r="O180" s="211"/>
      <c r="P180" s="211"/>
      <c r="Q180" s="211"/>
      <c r="R180" s="211"/>
      <c r="S180" s="211"/>
      <c r="T180" s="212"/>
      <c r="AT180" s="208" t="s">
        <v>185</v>
      </c>
      <c r="AU180" s="208" t="s">
        <v>81</v>
      </c>
      <c r="AV180" s="207" t="s">
        <v>77</v>
      </c>
      <c r="AW180" s="207" t="s">
        <v>36</v>
      </c>
      <c r="AX180" s="207" t="s">
        <v>73</v>
      </c>
      <c r="AY180" s="208" t="s">
        <v>175</v>
      </c>
    </row>
    <row r="181" spans="2:65" s="214" customFormat="1">
      <c r="B181" s="213"/>
      <c r="D181" s="202" t="s">
        <v>185</v>
      </c>
      <c r="E181" s="215" t="s">
        <v>5</v>
      </c>
      <c r="F181" s="216" t="s">
        <v>1302</v>
      </c>
      <c r="H181" s="217">
        <v>1.0780000000000001</v>
      </c>
      <c r="I181" s="11"/>
      <c r="L181" s="213"/>
      <c r="M181" s="218"/>
      <c r="N181" s="219"/>
      <c r="O181" s="219"/>
      <c r="P181" s="219"/>
      <c r="Q181" s="219"/>
      <c r="R181" s="219"/>
      <c r="S181" s="219"/>
      <c r="T181" s="220"/>
      <c r="AT181" s="215" t="s">
        <v>185</v>
      </c>
      <c r="AU181" s="215" t="s">
        <v>81</v>
      </c>
      <c r="AV181" s="214" t="s">
        <v>81</v>
      </c>
      <c r="AW181" s="214" t="s">
        <v>36</v>
      </c>
      <c r="AX181" s="214" t="s">
        <v>73</v>
      </c>
      <c r="AY181" s="215" t="s">
        <v>175</v>
      </c>
    </row>
    <row r="182" spans="2:65" s="214" customFormat="1">
      <c r="B182" s="213"/>
      <c r="D182" s="202" t="s">
        <v>185</v>
      </c>
      <c r="E182" s="215" t="s">
        <v>5</v>
      </c>
      <c r="F182" s="216" t="s">
        <v>1303</v>
      </c>
      <c r="H182" s="217">
        <v>-0.18</v>
      </c>
      <c r="I182" s="11"/>
      <c r="L182" s="213"/>
      <c r="M182" s="218"/>
      <c r="N182" s="219"/>
      <c r="O182" s="219"/>
      <c r="P182" s="219"/>
      <c r="Q182" s="219"/>
      <c r="R182" s="219"/>
      <c r="S182" s="219"/>
      <c r="T182" s="220"/>
      <c r="AT182" s="215" t="s">
        <v>185</v>
      </c>
      <c r="AU182" s="215" t="s">
        <v>81</v>
      </c>
      <c r="AV182" s="214" t="s">
        <v>81</v>
      </c>
      <c r="AW182" s="214" t="s">
        <v>36</v>
      </c>
      <c r="AX182" s="214" t="s">
        <v>73</v>
      </c>
      <c r="AY182" s="215" t="s">
        <v>175</v>
      </c>
    </row>
    <row r="183" spans="2:65" s="306" customFormat="1">
      <c r="B183" s="305"/>
      <c r="D183" s="202" t="s">
        <v>185</v>
      </c>
      <c r="E183" s="307" t="s">
        <v>5</v>
      </c>
      <c r="F183" s="308" t="s">
        <v>1253</v>
      </c>
      <c r="H183" s="309">
        <v>0.89800000000000002</v>
      </c>
      <c r="I183" s="14"/>
      <c r="L183" s="305"/>
      <c r="M183" s="310"/>
      <c r="N183" s="311"/>
      <c r="O183" s="311"/>
      <c r="P183" s="311"/>
      <c r="Q183" s="311"/>
      <c r="R183" s="311"/>
      <c r="S183" s="311"/>
      <c r="T183" s="312"/>
      <c r="AT183" s="307" t="s">
        <v>185</v>
      </c>
      <c r="AU183" s="307" t="s">
        <v>81</v>
      </c>
      <c r="AV183" s="306" t="s">
        <v>98</v>
      </c>
      <c r="AW183" s="306" t="s">
        <v>36</v>
      </c>
      <c r="AX183" s="306" t="s">
        <v>73</v>
      </c>
      <c r="AY183" s="307" t="s">
        <v>175</v>
      </c>
    </row>
    <row r="184" spans="2:65" s="207" customFormat="1">
      <c r="B184" s="206"/>
      <c r="D184" s="202" t="s">
        <v>185</v>
      </c>
      <c r="E184" s="208" t="s">
        <v>5</v>
      </c>
      <c r="F184" s="209" t="s">
        <v>1304</v>
      </c>
      <c r="H184" s="208" t="s">
        <v>5</v>
      </c>
      <c r="I184" s="10"/>
      <c r="L184" s="206"/>
      <c r="M184" s="210"/>
      <c r="N184" s="211"/>
      <c r="O184" s="211"/>
      <c r="P184" s="211"/>
      <c r="Q184" s="211"/>
      <c r="R184" s="211"/>
      <c r="S184" s="211"/>
      <c r="T184" s="212"/>
      <c r="AT184" s="208" t="s">
        <v>185</v>
      </c>
      <c r="AU184" s="208" t="s">
        <v>81</v>
      </c>
      <c r="AV184" s="207" t="s">
        <v>77</v>
      </c>
      <c r="AW184" s="207" t="s">
        <v>36</v>
      </c>
      <c r="AX184" s="207" t="s">
        <v>73</v>
      </c>
      <c r="AY184" s="208" t="s">
        <v>175</v>
      </c>
    </row>
    <row r="185" spans="2:65" s="214" customFormat="1">
      <c r="B185" s="213"/>
      <c r="D185" s="202" t="s">
        <v>185</v>
      </c>
      <c r="E185" s="215" t="s">
        <v>5</v>
      </c>
      <c r="F185" s="216" t="s">
        <v>1305</v>
      </c>
      <c r="H185" s="217">
        <v>4.3120000000000003</v>
      </c>
      <c r="I185" s="11"/>
      <c r="L185" s="213"/>
      <c r="M185" s="218"/>
      <c r="N185" s="219"/>
      <c r="O185" s="219"/>
      <c r="P185" s="219"/>
      <c r="Q185" s="219"/>
      <c r="R185" s="219"/>
      <c r="S185" s="219"/>
      <c r="T185" s="220"/>
      <c r="AT185" s="215" t="s">
        <v>185</v>
      </c>
      <c r="AU185" s="215" t="s">
        <v>81</v>
      </c>
      <c r="AV185" s="214" t="s">
        <v>81</v>
      </c>
      <c r="AW185" s="214" t="s">
        <v>36</v>
      </c>
      <c r="AX185" s="214" t="s">
        <v>73</v>
      </c>
      <c r="AY185" s="215" t="s">
        <v>175</v>
      </c>
    </row>
    <row r="186" spans="2:65" s="214" customFormat="1">
      <c r="B186" s="213"/>
      <c r="D186" s="202" t="s">
        <v>185</v>
      </c>
      <c r="E186" s="215" t="s">
        <v>5</v>
      </c>
      <c r="F186" s="216" t="s">
        <v>1306</v>
      </c>
      <c r="H186" s="217">
        <v>-0.72</v>
      </c>
      <c r="I186" s="11"/>
      <c r="L186" s="213"/>
      <c r="M186" s="218"/>
      <c r="N186" s="219"/>
      <c r="O186" s="219"/>
      <c r="P186" s="219"/>
      <c r="Q186" s="219"/>
      <c r="R186" s="219"/>
      <c r="S186" s="219"/>
      <c r="T186" s="220"/>
      <c r="AT186" s="215" t="s">
        <v>185</v>
      </c>
      <c r="AU186" s="215" t="s">
        <v>81</v>
      </c>
      <c r="AV186" s="214" t="s">
        <v>81</v>
      </c>
      <c r="AW186" s="214" t="s">
        <v>36</v>
      </c>
      <c r="AX186" s="214" t="s">
        <v>73</v>
      </c>
      <c r="AY186" s="215" t="s">
        <v>175</v>
      </c>
    </row>
    <row r="187" spans="2:65" s="306" customFormat="1">
      <c r="B187" s="305"/>
      <c r="D187" s="202" t="s">
        <v>185</v>
      </c>
      <c r="E187" s="307" t="s">
        <v>5</v>
      </c>
      <c r="F187" s="308" t="s">
        <v>1253</v>
      </c>
      <c r="H187" s="309">
        <v>3.5920000000000001</v>
      </c>
      <c r="I187" s="14"/>
      <c r="L187" s="305"/>
      <c r="M187" s="310"/>
      <c r="N187" s="311"/>
      <c r="O187" s="311"/>
      <c r="P187" s="311"/>
      <c r="Q187" s="311"/>
      <c r="R187" s="311"/>
      <c r="S187" s="311"/>
      <c r="T187" s="312"/>
      <c r="AT187" s="307" t="s">
        <v>185</v>
      </c>
      <c r="AU187" s="307" t="s">
        <v>81</v>
      </c>
      <c r="AV187" s="306" t="s">
        <v>98</v>
      </c>
      <c r="AW187" s="306" t="s">
        <v>36</v>
      </c>
      <c r="AX187" s="306" t="s">
        <v>73</v>
      </c>
      <c r="AY187" s="307" t="s">
        <v>175</v>
      </c>
    </row>
    <row r="188" spans="2:65" s="207" customFormat="1">
      <c r="B188" s="206"/>
      <c r="D188" s="202" t="s">
        <v>185</v>
      </c>
      <c r="E188" s="208" t="s">
        <v>5</v>
      </c>
      <c r="F188" s="209" t="s">
        <v>1307</v>
      </c>
      <c r="H188" s="208" t="s">
        <v>5</v>
      </c>
      <c r="I188" s="10"/>
      <c r="L188" s="206"/>
      <c r="M188" s="210"/>
      <c r="N188" s="211"/>
      <c r="O188" s="211"/>
      <c r="P188" s="211"/>
      <c r="Q188" s="211"/>
      <c r="R188" s="211"/>
      <c r="S188" s="211"/>
      <c r="T188" s="212"/>
      <c r="AT188" s="208" t="s">
        <v>185</v>
      </c>
      <c r="AU188" s="208" t="s">
        <v>81</v>
      </c>
      <c r="AV188" s="207" t="s">
        <v>77</v>
      </c>
      <c r="AW188" s="207" t="s">
        <v>36</v>
      </c>
      <c r="AX188" s="207" t="s">
        <v>73</v>
      </c>
      <c r="AY188" s="208" t="s">
        <v>175</v>
      </c>
    </row>
    <row r="189" spans="2:65" s="207" customFormat="1">
      <c r="B189" s="206"/>
      <c r="D189" s="202" t="s">
        <v>185</v>
      </c>
      <c r="E189" s="208" t="s">
        <v>5</v>
      </c>
      <c r="F189" s="209" t="s">
        <v>1301</v>
      </c>
      <c r="H189" s="208" t="s">
        <v>5</v>
      </c>
      <c r="I189" s="10"/>
      <c r="L189" s="206"/>
      <c r="M189" s="210"/>
      <c r="N189" s="211"/>
      <c r="O189" s="211"/>
      <c r="P189" s="211"/>
      <c r="Q189" s="211"/>
      <c r="R189" s="211"/>
      <c r="S189" s="211"/>
      <c r="T189" s="212"/>
      <c r="AT189" s="208" t="s">
        <v>185</v>
      </c>
      <c r="AU189" s="208" t="s">
        <v>81</v>
      </c>
      <c r="AV189" s="207" t="s">
        <v>77</v>
      </c>
      <c r="AW189" s="207" t="s">
        <v>36</v>
      </c>
      <c r="AX189" s="207" t="s">
        <v>73</v>
      </c>
      <c r="AY189" s="208" t="s">
        <v>175</v>
      </c>
    </row>
    <row r="190" spans="2:65" s="214" customFormat="1">
      <c r="B190" s="213"/>
      <c r="D190" s="202" t="s">
        <v>185</v>
      </c>
      <c r="E190" s="215" t="s">
        <v>5</v>
      </c>
      <c r="F190" s="216" t="s">
        <v>1308</v>
      </c>
      <c r="H190" s="217">
        <v>7.3470000000000004</v>
      </c>
      <c r="I190" s="11"/>
      <c r="L190" s="213"/>
      <c r="M190" s="218"/>
      <c r="N190" s="219"/>
      <c r="O190" s="219"/>
      <c r="P190" s="219"/>
      <c r="Q190" s="219"/>
      <c r="R190" s="219"/>
      <c r="S190" s="219"/>
      <c r="T190" s="220"/>
      <c r="AT190" s="215" t="s">
        <v>185</v>
      </c>
      <c r="AU190" s="215" t="s">
        <v>81</v>
      </c>
      <c r="AV190" s="214" t="s">
        <v>81</v>
      </c>
      <c r="AW190" s="214" t="s">
        <v>36</v>
      </c>
      <c r="AX190" s="214" t="s">
        <v>73</v>
      </c>
      <c r="AY190" s="215" t="s">
        <v>175</v>
      </c>
    </row>
    <row r="191" spans="2:65" s="214" customFormat="1">
      <c r="B191" s="213"/>
      <c r="D191" s="202" t="s">
        <v>185</v>
      </c>
      <c r="E191" s="215" t="s">
        <v>5</v>
      </c>
      <c r="F191" s="216" t="s">
        <v>1303</v>
      </c>
      <c r="H191" s="217">
        <v>-0.18</v>
      </c>
      <c r="I191" s="11"/>
      <c r="L191" s="213"/>
      <c r="M191" s="218"/>
      <c r="N191" s="219"/>
      <c r="O191" s="219"/>
      <c r="P191" s="219"/>
      <c r="Q191" s="219"/>
      <c r="R191" s="219"/>
      <c r="S191" s="219"/>
      <c r="T191" s="220"/>
      <c r="AT191" s="215" t="s">
        <v>185</v>
      </c>
      <c r="AU191" s="215" t="s">
        <v>81</v>
      </c>
      <c r="AV191" s="214" t="s">
        <v>81</v>
      </c>
      <c r="AW191" s="214" t="s">
        <v>36</v>
      </c>
      <c r="AX191" s="214" t="s">
        <v>73</v>
      </c>
      <c r="AY191" s="215" t="s">
        <v>175</v>
      </c>
    </row>
    <row r="192" spans="2:65" s="214" customFormat="1">
      <c r="B192" s="213"/>
      <c r="D192" s="202" t="s">
        <v>185</v>
      </c>
      <c r="E192" s="215" t="s">
        <v>5</v>
      </c>
      <c r="F192" s="216" t="s">
        <v>1309</v>
      </c>
      <c r="H192" s="217">
        <v>-0.32700000000000001</v>
      </c>
      <c r="I192" s="11"/>
      <c r="L192" s="213"/>
      <c r="M192" s="218"/>
      <c r="N192" s="219"/>
      <c r="O192" s="219"/>
      <c r="P192" s="219"/>
      <c r="Q192" s="219"/>
      <c r="R192" s="219"/>
      <c r="S192" s="219"/>
      <c r="T192" s="220"/>
      <c r="AT192" s="215" t="s">
        <v>185</v>
      </c>
      <c r="AU192" s="215" t="s">
        <v>81</v>
      </c>
      <c r="AV192" s="214" t="s">
        <v>81</v>
      </c>
      <c r="AW192" s="214" t="s">
        <v>36</v>
      </c>
      <c r="AX192" s="214" t="s">
        <v>73</v>
      </c>
      <c r="AY192" s="215" t="s">
        <v>175</v>
      </c>
    </row>
    <row r="193" spans="2:65" s="214" customFormat="1">
      <c r="B193" s="213"/>
      <c r="D193" s="202" t="s">
        <v>185</v>
      </c>
      <c r="E193" s="215" t="s">
        <v>5</v>
      </c>
      <c r="F193" s="216" t="s">
        <v>1310</v>
      </c>
      <c r="H193" s="217">
        <v>-0.40799999999999997</v>
      </c>
      <c r="I193" s="11"/>
      <c r="L193" s="213"/>
      <c r="M193" s="218"/>
      <c r="N193" s="219"/>
      <c r="O193" s="219"/>
      <c r="P193" s="219"/>
      <c r="Q193" s="219"/>
      <c r="R193" s="219"/>
      <c r="S193" s="219"/>
      <c r="T193" s="220"/>
      <c r="AT193" s="215" t="s">
        <v>185</v>
      </c>
      <c r="AU193" s="215" t="s">
        <v>81</v>
      </c>
      <c r="AV193" s="214" t="s">
        <v>81</v>
      </c>
      <c r="AW193" s="214" t="s">
        <v>36</v>
      </c>
      <c r="AX193" s="214" t="s">
        <v>73</v>
      </c>
      <c r="AY193" s="215" t="s">
        <v>175</v>
      </c>
    </row>
    <row r="194" spans="2:65" s="306" customFormat="1">
      <c r="B194" s="305"/>
      <c r="D194" s="202" t="s">
        <v>185</v>
      </c>
      <c r="E194" s="307" t="s">
        <v>5</v>
      </c>
      <c r="F194" s="308" t="s">
        <v>1253</v>
      </c>
      <c r="H194" s="309">
        <v>6.4320000000000004</v>
      </c>
      <c r="I194" s="14"/>
      <c r="L194" s="305"/>
      <c r="M194" s="310"/>
      <c r="N194" s="311"/>
      <c r="O194" s="311"/>
      <c r="P194" s="311"/>
      <c r="Q194" s="311"/>
      <c r="R194" s="311"/>
      <c r="S194" s="311"/>
      <c r="T194" s="312"/>
      <c r="AT194" s="307" t="s">
        <v>185</v>
      </c>
      <c r="AU194" s="307" t="s">
        <v>81</v>
      </c>
      <c r="AV194" s="306" t="s">
        <v>98</v>
      </c>
      <c r="AW194" s="306" t="s">
        <v>36</v>
      </c>
      <c r="AX194" s="306" t="s">
        <v>73</v>
      </c>
      <c r="AY194" s="307" t="s">
        <v>175</v>
      </c>
    </row>
    <row r="195" spans="2:65" s="207" customFormat="1">
      <c r="B195" s="206"/>
      <c r="D195" s="202" t="s">
        <v>185</v>
      </c>
      <c r="E195" s="208" t="s">
        <v>5</v>
      </c>
      <c r="F195" s="209" t="s">
        <v>1304</v>
      </c>
      <c r="H195" s="208" t="s">
        <v>5</v>
      </c>
      <c r="I195" s="10"/>
      <c r="L195" s="206"/>
      <c r="M195" s="210"/>
      <c r="N195" s="211"/>
      <c r="O195" s="211"/>
      <c r="P195" s="211"/>
      <c r="Q195" s="211"/>
      <c r="R195" s="211"/>
      <c r="S195" s="211"/>
      <c r="T195" s="212"/>
      <c r="AT195" s="208" t="s">
        <v>185</v>
      </c>
      <c r="AU195" s="208" t="s">
        <v>81</v>
      </c>
      <c r="AV195" s="207" t="s">
        <v>77</v>
      </c>
      <c r="AW195" s="207" t="s">
        <v>36</v>
      </c>
      <c r="AX195" s="207" t="s">
        <v>73</v>
      </c>
      <c r="AY195" s="208" t="s">
        <v>175</v>
      </c>
    </row>
    <row r="196" spans="2:65" s="214" customFormat="1">
      <c r="B196" s="213"/>
      <c r="D196" s="202" t="s">
        <v>185</v>
      </c>
      <c r="E196" s="215" t="s">
        <v>5</v>
      </c>
      <c r="F196" s="216" t="s">
        <v>1311</v>
      </c>
      <c r="H196" s="217">
        <v>29.39</v>
      </c>
      <c r="I196" s="11"/>
      <c r="L196" s="213"/>
      <c r="M196" s="218"/>
      <c r="N196" s="219"/>
      <c r="O196" s="219"/>
      <c r="P196" s="219"/>
      <c r="Q196" s="219"/>
      <c r="R196" s="219"/>
      <c r="S196" s="219"/>
      <c r="T196" s="220"/>
      <c r="AT196" s="215" t="s">
        <v>185</v>
      </c>
      <c r="AU196" s="215" t="s">
        <v>81</v>
      </c>
      <c r="AV196" s="214" t="s">
        <v>81</v>
      </c>
      <c r="AW196" s="214" t="s">
        <v>36</v>
      </c>
      <c r="AX196" s="214" t="s">
        <v>73</v>
      </c>
      <c r="AY196" s="215" t="s">
        <v>175</v>
      </c>
    </row>
    <row r="197" spans="2:65" s="214" customFormat="1">
      <c r="B197" s="213"/>
      <c r="D197" s="202" t="s">
        <v>185</v>
      </c>
      <c r="E197" s="215" t="s">
        <v>5</v>
      </c>
      <c r="F197" s="216" t="s">
        <v>1306</v>
      </c>
      <c r="H197" s="217">
        <v>-0.72</v>
      </c>
      <c r="I197" s="11"/>
      <c r="L197" s="213"/>
      <c r="M197" s="218"/>
      <c r="N197" s="219"/>
      <c r="O197" s="219"/>
      <c r="P197" s="219"/>
      <c r="Q197" s="219"/>
      <c r="R197" s="219"/>
      <c r="S197" s="219"/>
      <c r="T197" s="220"/>
      <c r="AT197" s="215" t="s">
        <v>185</v>
      </c>
      <c r="AU197" s="215" t="s">
        <v>81</v>
      </c>
      <c r="AV197" s="214" t="s">
        <v>81</v>
      </c>
      <c r="AW197" s="214" t="s">
        <v>36</v>
      </c>
      <c r="AX197" s="214" t="s">
        <v>73</v>
      </c>
      <c r="AY197" s="215" t="s">
        <v>175</v>
      </c>
    </row>
    <row r="198" spans="2:65" s="214" customFormat="1">
      <c r="B198" s="213"/>
      <c r="D198" s="202" t="s">
        <v>185</v>
      </c>
      <c r="E198" s="215" t="s">
        <v>5</v>
      </c>
      <c r="F198" s="216" t="s">
        <v>1312</v>
      </c>
      <c r="H198" s="217">
        <v>-1.3080000000000001</v>
      </c>
      <c r="I198" s="11"/>
      <c r="L198" s="213"/>
      <c r="M198" s="218"/>
      <c r="N198" s="219"/>
      <c r="O198" s="219"/>
      <c r="P198" s="219"/>
      <c r="Q198" s="219"/>
      <c r="R198" s="219"/>
      <c r="S198" s="219"/>
      <c r="T198" s="220"/>
      <c r="AT198" s="215" t="s">
        <v>185</v>
      </c>
      <c r="AU198" s="215" t="s">
        <v>81</v>
      </c>
      <c r="AV198" s="214" t="s">
        <v>81</v>
      </c>
      <c r="AW198" s="214" t="s">
        <v>36</v>
      </c>
      <c r="AX198" s="214" t="s">
        <v>73</v>
      </c>
      <c r="AY198" s="215" t="s">
        <v>175</v>
      </c>
    </row>
    <row r="199" spans="2:65" s="214" customFormat="1">
      <c r="B199" s="213"/>
      <c r="D199" s="202" t="s">
        <v>185</v>
      </c>
      <c r="E199" s="215" t="s">
        <v>5</v>
      </c>
      <c r="F199" s="216" t="s">
        <v>1313</v>
      </c>
      <c r="H199" s="217">
        <v>-1.6319999999999999</v>
      </c>
      <c r="I199" s="11"/>
      <c r="L199" s="213"/>
      <c r="M199" s="218"/>
      <c r="N199" s="219"/>
      <c r="O199" s="219"/>
      <c r="P199" s="219"/>
      <c r="Q199" s="219"/>
      <c r="R199" s="219"/>
      <c r="S199" s="219"/>
      <c r="T199" s="220"/>
      <c r="AT199" s="215" t="s">
        <v>185</v>
      </c>
      <c r="AU199" s="215" t="s">
        <v>81</v>
      </c>
      <c r="AV199" s="214" t="s">
        <v>81</v>
      </c>
      <c r="AW199" s="214" t="s">
        <v>36</v>
      </c>
      <c r="AX199" s="214" t="s">
        <v>73</v>
      </c>
      <c r="AY199" s="215" t="s">
        <v>175</v>
      </c>
    </row>
    <row r="200" spans="2:65" s="306" customFormat="1">
      <c r="B200" s="305"/>
      <c r="D200" s="202" t="s">
        <v>185</v>
      </c>
      <c r="E200" s="307" t="s">
        <v>5</v>
      </c>
      <c r="F200" s="308" t="s">
        <v>1253</v>
      </c>
      <c r="H200" s="309">
        <v>25.73</v>
      </c>
      <c r="I200" s="14"/>
      <c r="L200" s="305"/>
      <c r="M200" s="310"/>
      <c r="N200" s="311"/>
      <c r="O200" s="311"/>
      <c r="P200" s="311"/>
      <c r="Q200" s="311"/>
      <c r="R200" s="311"/>
      <c r="S200" s="311"/>
      <c r="T200" s="312"/>
      <c r="AT200" s="307" t="s">
        <v>185</v>
      </c>
      <c r="AU200" s="307" t="s">
        <v>81</v>
      </c>
      <c r="AV200" s="306" t="s">
        <v>98</v>
      </c>
      <c r="AW200" s="306" t="s">
        <v>36</v>
      </c>
      <c r="AX200" s="306" t="s">
        <v>73</v>
      </c>
      <c r="AY200" s="307" t="s">
        <v>175</v>
      </c>
    </row>
    <row r="201" spans="2:65" s="222" customFormat="1">
      <c r="B201" s="221"/>
      <c r="D201" s="202" t="s">
        <v>185</v>
      </c>
      <c r="E201" s="223" t="s">
        <v>5</v>
      </c>
      <c r="F201" s="224" t="s">
        <v>196</v>
      </c>
      <c r="H201" s="225">
        <v>36.652000000000001</v>
      </c>
      <c r="I201" s="12"/>
      <c r="L201" s="221"/>
      <c r="M201" s="226"/>
      <c r="N201" s="227"/>
      <c r="O201" s="227"/>
      <c r="P201" s="227"/>
      <c r="Q201" s="227"/>
      <c r="R201" s="227"/>
      <c r="S201" s="227"/>
      <c r="T201" s="228"/>
      <c r="AT201" s="223" t="s">
        <v>185</v>
      </c>
      <c r="AU201" s="223" t="s">
        <v>81</v>
      </c>
      <c r="AV201" s="222" t="s">
        <v>113</v>
      </c>
      <c r="AW201" s="222" t="s">
        <v>36</v>
      </c>
      <c r="AX201" s="222" t="s">
        <v>77</v>
      </c>
      <c r="AY201" s="223" t="s">
        <v>175</v>
      </c>
    </row>
    <row r="202" spans="2:65" s="109" customFormat="1" ht="25.5" customHeight="1">
      <c r="B202" s="110"/>
      <c r="C202" s="229" t="s">
        <v>305</v>
      </c>
      <c r="D202" s="229" t="s">
        <v>287</v>
      </c>
      <c r="E202" s="230" t="s">
        <v>288</v>
      </c>
      <c r="F202" s="231" t="s">
        <v>289</v>
      </c>
      <c r="G202" s="232" t="s">
        <v>290</v>
      </c>
      <c r="H202" s="233">
        <v>60.968000000000004</v>
      </c>
      <c r="I202" s="13"/>
      <c r="J202" s="234">
        <f>ROUND(I202*H202,2)</f>
        <v>0</v>
      </c>
      <c r="K202" s="231" t="s">
        <v>5</v>
      </c>
      <c r="L202" s="235"/>
      <c r="M202" s="236" t="s">
        <v>5</v>
      </c>
      <c r="N202" s="237" t="s">
        <v>44</v>
      </c>
      <c r="O202" s="111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AR202" s="99" t="s">
        <v>225</v>
      </c>
      <c r="AT202" s="99" t="s">
        <v>287</v>
      </c>
      <c r="AU202" s="99" t="s">
        <v>81</v>
      </c>
      <c r="AY202" s="99" t="s">
        <v>175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99" t="s">
        <v>77</v>
      </c>
      <c r="BK202" s="201">
        <f>ROUND(I202*H202,2)</f>
        <v>0</v>
      </c>
      <c r="BL202" s="99" t="s">
        <v>113</v>
      </c>
      <c r="BM202" s="99" t="s">
        <v>1314</v>
      </c>
    </row>
    <row r="203" spans="2:65" s="109" customFormat="1" ht="27">
      <c r="B203" s="110"/>
      <c r="D203" s="202" t="s">
        <v>183</v>
      </c>
      <c r="F203" s="203" t="s">
        <v>292</v>
      </c>
      <c r="I203" s="7"/>
      <c r="L203" s="110"/>
      <c r="M203" s="204"/>
      <c r="N203" s="111"/>
      <c r="O203" s="111"/>
      <c r="P203" s="111"/>
      <c r="Q203" s="111"/>
      <c r="R203" s="111"/>
      <c r="S203" s="111"/>
      <c r="T203" s="205"/>
      <c r="AT203" s="99" t="s">
        <v>183</v>
      </c>
      <c r="AU203" s="99" t="s">
        <v>81</v>
      </c>
    </row>
    <row r="204" spans="2:65" s="214" customFormat="1">
      <c r="B204" s="213"/>
      <c r="D204" s="202" t="s">
        <v>185</v>
      </c>
      <c r="E204" s="215" t="s">
        <v>5</v>
      </c>
      <c r="F204" s="216" t="s">
        <v>1315</v>
      </c>
      <c r="H204" s="217">
        <v>7.1840000000000002</v>
      </c>
      <c r="I204" s="11"/>
      <c r="L204" s="213"/>
      <c r="M204" s="218"/>
      <c r="N204" s="219"/>
      <c r="O204" s="219"/>
      <c r="P204" s="219"/>
      <c r="Q204" s="219"/>
      <c r="R204" s="219"/>
      <c r="S204" s="219"/>
      <c r="T204" s="220"/>
      <c r="AT204" s="215" t="s">
        <v>185</v>
      </c>
      <c r="AU204" s="215" t="s">
        <v>81</v>
      </c>
      <c r="AV204" s="214" t="s">
        <v>81</v>
      </c>
      <c r="AW204" s="214" t="s">
        <v>36</v>
      </c>
      <c r="AX204" s="214" t="s">
        <v>73</v>
      </c>
      <c r="AY204" s="215" t="s">
        <v>175</v>
      </c>
    </row>
    <row r="205" spans="2:65" s="214" customFormat="1">
      <c r="B205" s="213"/>
      <c r="D205" s="202" t="s">
        <v>185</v>
      </c>
      <c r="E205" s="215" t="s">
        <v>5</v>
      </c>
      <c r="F205" s="216" t="s">
        <v>1316</v>
      </c>
      <c r="H205" s="217">
        <v>53.783999999999999</v>
      </c>
      <c r="I205" s="11"/>
      <c r="L205" s="213"/>
      <c r="M205" s="218"/>
      <c r="N205" s="219"/>
      <c r="O205" s="219"/>
      <c r="P205" s="219"/>
      <c r="Q205" s="219"/>
      <c r="R205" s="219"/>
      <c r="S205" s="219"/>
      <c r="T205" s="220"/>
      <c r="AT205" s="215" t="s">
        <v>185</v>
      </c>
      <c r="AU205" s="215" t="s">
        <v>81</v>
      </c>
      <c r="AV205" s="214" t="s">
        <v>81</v>
      </c>
      <c r="AW205" s="214" t="s">
        <v>36</v>
      </c>
      <c r="AX205" s="214" t="s">
        <v>73</v>
      </c>
      <c r="AY205" s="215" t="s">
        <v>175</v>
      </c>
    </row>
    <row r="206" spans="2:65" s="222" customFormat="1">
      <c r="B206" s="221"/>
      <c r="D206" s="202" t="s">
        <v>185</v>
      </c>
      <c r="E206" s="223" t="s">
        <v>5</v>
      </c>
      <c r="F206" s="224" t="s">
        <v>196</v>
      </c>
      <c r="H206" s="225">
        <v>60.968000000000004</v>
      </c>
      <c r="I206" s="12"/>
      <c r="L206" s="221"/>
      <c r="M206" s="226"/>
      <c r="N206" s="227"/>
      <c r="O206" s="227"/>
      <c r="P206" s="227"/>
      <c r="Q206" s="227"/>
      <c r="R206" s="227"/>
      <c r="S206" s="227"/>
      <c r="T206" s="228"/>
      <c r="AT206" s="223" t="s">
        <v>185</v>
      </c>
      <c r="AU206" s="223" t="s">
        <v>81</v>
      </c>
      <c r="AV206" s="222" t="s">
        <v>113</v>
      </c>
      <c r="AW206" s="222" t="s">
        <v>36</v>
      </c>
      <c r="AX206" s="222" t="s">
        <v>77</v>
      </c>
      <c r="AY206" s="223" t="s">
        <v>175</v>
      </c>
    </row>
    <row r="207" spans="2:65" s="109" customFormat="1" ht="38.25" customHeight="1">
      <c r="B207" s="110"/>
      <c r="C207" s="191" t="s">
        <v>10</v>
      </c>
      <c r="D207" s="191" t="s">
        <v>177</v>
      </c>
      <c r="E207" s="192" t="s">
        <v>295</v>
      </c>
      <c r="F207" s="193" t="s">
        <v>296</v>
      </c>
      <c r="G207" s="194" t="s">
        <v>222</v>
      </c>
      <c r="H207" s="195">
        <v>7.33</v>
      </c>
      <c r="I207" s="9"/>
      <c r="J207" s="196">
        <f>ROUND(I207*H207,2)</f>
        <v>0</v>
      </c>
      <c r="K207" s="193" t="s">
        <v>5</v>
      </c>
      <c r="L207" s="110"/>
      <c r="M207" s="197" t="s">
        <v>5</v>
      </c>
      <c r="N207" s="198" t="s">
        <v>44</v>
      </c>
      <c r="O207" s="111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99" t="s">
        <v>113</v>
      </c>
      <c r="AT207" s="99" t="s">
        <v>177</v>
      </c>
      <c r="AU207" s="99" t="s">
        <v>81</v>
      </c>
      <c r="AY207" s="99" t="s">
        <v>175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99" t="s">
        <v>77</v>
      </c>
      <c r="BK207" s="201">
        <f>ROUND(I207*H207,2)</f>
        <v>0</v>
      </c>
      <c r="BL207" s="99" t="s">
        <v>113</v>
      </c>
      <c r="BM207" s="99" t="s">
        <v>1317</v>
      </c>
    </row>
    <row r="208" spans="2:65" s="214" customFormat="1">
      <c r="B208" s="213"/>
      <c r="D208" s="202" t="s">
        <v>185</v>
      </c>
      <c r="E208" s="215" t="s">
        <v>5</v>
      </c>
      <c r="F208" s="216" t="s">
        <v>1318</v>
      </c>
      <c r="H208" s="217">
        <v>7.33</v>
      </c>
      <c r="I208" s="11"/>
      <c r="L208" s="213"/>
      <c r="M208" s="218"/>
      <c r="N208" s="219"/>
      <c r="O208" s="219"/>
      <c r="P208" s="219"/>
      <c r="Q208" s="219"/>
      <c r="R208" s="219"/>
      <c r="S208" s="219"/>
      <c r="T208" s="220"/>
      <c r="AT208" s="215" t="s">
        <v>185</v>
      </c>
      <c r="AU208" s="215" t="s">
        <v>81</v>
      </c>
      <c r="AV208" s="214" t="s">
        <v>81</v>
      </c>
      <c r="AW208" s="214" t="s">
        <v>36</v>
      </c>
      <c r="AX208" s="214" t="s">
        <v>77</v>
      </c>
      <c r="AY208" s="215" t="s">
        <v>175</v>
      </c>
    </row>
    <row r="209" spans="2:65" s="109" customFormat="1" ht="38.25" customHeight="1">
      <c r="B209" s="110"/>
      <c r="C209" s="191" t="s">
        <v>314</v>
      </c>
      <c r="D209" s="191" t="s">
        <v>177</v>
      </c>
      <c r="E209" s="192" t="s">
        <v>299</v>
      </c>
      <c r="F209" s="193" t="s">
        <v>300</v>
      </c>
      <c r="G209" s="194" t="s">
        <v>222</v>
      </c>
      <c r="H209" s="195">
        <v>2.581</v>
      </c>
      <c r="I209" s="9"/>
      <c r="J209" s="196">
        <f>ROUND(I209*H209,2)</f>
        <v>0</v>
      </c>
      <c r="K209" s="193" t="s">
        <v>181</v>
      </c>
      <c r="L209" s="110"/>
      <c r="M209" s="197" t="s">
        <v>5</v>
      </c>
      <c r="N209" s="198" t="s">
        <v>44</v>
      </c>
      <c r="O209" s="111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AR209" s="99" t="s">
        <v>113</v>
      </c>
      <c r="AT209" s="99" t="s">
        <v>177</v>
      </c>
      <c r="AU209" s="99" t="s">
        <v>81</v>
      </c>
      <c r="AY209" s="99" t="s">
        <v>175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99" t="s">
        <v>77</v>
      </c>
      <c r="BK209" s="201">
        <f>ROUND(I209*H209,2)</f>
        <v>0</v>
      </c>
      <c r="BL209" s="99" t="s">
        <v>113</v>
      </c>
      <c r="BM209" s="99" t="s">
        <v>1319</v>
      </c>
    </row>
    <row r="210" spans="2:65" s="207" customFormat="1">
      <c r="B210" s="206"/>
      <c r="D210" s="202" t="s">
        <v>185</v>
      </c>
      <c r="E210" s="208" t="s">
        <v>5</v>
      </c>
      <c r="F210" s="209" t="s">
        <v>533</v>
      </c>
      <c r="H210" s="208" t="s">
        <v>5</v>
      </c>
      <c r="I210" s="10"/>
      <c r="L210" s="206"/>
      <c r="M210" s="210"/>
      <c r="N210" s="211"/>
      <c r="O210" s="211"/>
      <c r="P210" s="211"/>
      <c r="Q210" s="211"/>
      <c r="R210" s="211"/>
      <c r="S210" s="211"/>
      <c r="T210" s="212"/>
      <c r="AT210" s="208" t="s">
        <v>185</v>
      </c>
      <c r="AU210" s="208" t="s">
        <v>81</v>
      </c>
      <c r="AV210" s="207" t="s">
        <v>77</v>
      </c>
      <c r="AW210" s="207" t="s">
        <v>36</v>
      </c>
      <c r="AX210" s="207" t="s">
        <v>73</v>
      </c>
      <c r="AY210" s="208" t="s">
        <v>175</v>
      </c>
    </row>
    <row r="211" spans="2:65" s="214" customFormat="1">
      <c r="B211" s="213"/>
      <c r="D211" s="202" t="s">
        <v>185</v>
      </c>
      <c r="E211" s="215" t="s">
        <v>5</v>
      </c>
      <c r="F211" s="216" t="s">
        <v>1320</v>
      </c>
      <c r="H211" s="217">
        <v>0.78</v>
      </c>
      <c r="I211" s="11"/>
      <c r="L211" s="213"/>
      <c r="M211" s="218"/>
      <c r="N211" s="219"/>
      <c r="O211" s="219"/>
      <c r="P211" s="219"/>
      <c r="Q211" s="219"/>
      <c r="R211" s="219"/>
      <c r="S211" s="219"/>
      <c r="T211" s="220"/>
      <c r="AT211" s="215" t="s">
        <v>185</v>
      </c>
      <c r="AU211" s="215" t="s">
        <v>81</v>
      </c>
      <c r="AV211" s="214" t="s">
        <v>81</v>
      </c>
      <c r="AW211" s="214" t="s">
        <v>36</v>
      </c>
      <c r="AX211" s="214" t="s">
        <v>73</v>
      </c>
      <c r="AY211" s="215" t="s">
        <v>175</v>
      </c>
    </row>
    <row r="212" spans="2:65" s="214" customFormat="1">
      <c r="B212" s="213"/>
      <c r="D212" s="202" t="s">
        <v>185</v>
      </c>
      <c r="E212" s="215" t="s">
        <v>5</v>
      </c>
      <c r="F212" s="216" t="s">
        <v>1321</v>
      </c>
      <c r="H212" s="217">
        <v>-5.8000000000000003E-2</v>
      </c>
      <c r="I212" s="11"/>
      <c r="L212" s="213"/>
      <c r="M212" s="218"/>
      <c r="N212" s="219"/>
      <c r="O212" s="219"/>
      <c r="P212" s="219"/>
      <c r="Q212" s="219"/>
      <c r="R212" s="219"/>
      <c r="S212" s="219"/>
      <c r="T212" s="220"/>
      <c r="AT212" s="215" t="s">
        <v>185</v>
      </c>
      <c r="AU212" s="215" t="s">
        <v>81</v>
      </c>
      <c r="AV212" s="214" t="s">
        <v>81</v>
      </c>
      <c r="AW212" s="214" t="s">
        <v>36</v>
      </c>
      <c r="AX212" s="214" t="s">
        <v>73</v>
      </c>
      <c r="AY212" s="215" t="s">
        <v>175</v>
      </c>
    </row>
    <row r="213" spans="2:65" s="207" customFormat="1">
      <c r="B213" s="206"/>
      <c r="D213" s="202" t="s">
        <v>185</v>
      </c>
      <c r="E213" s="208" t="s">
        <v>5</v>
      </c>
      <c r="F213" s="209" t="s">
        <v>1260</v>
      </c>
      <c r="H213" s="208" t="s">
        <v>5</v>
      </c>
      <c r="I213" s="10"/>
      <c r="L213" s="206"/>
      <c r="M213" s="210"/>
      <c r="N213" s="211"/>
      <c r="O213" s="211"/>
      <c r="P213" s="211"/>
      <c r="Q213" s="211"/>
      <c r="R213" s="211"/>
      <c r="S213" s="211"/>
      <c r="T213" s="212"/>
      <c r="AT213" s="208" t="s">
        <v>185</v>
      </c>
      <c r="AU213" s="208" t="s">
        <v>81</v>
      </c>
      <c r="AV213" s="207" t="s">
        <v>77</v>
      </c>
      <c r="AW213" s="207" t="s">
        <v>36</v>
      </c>
      <c r="AX213" s="207" t="s">
        <v>73</v>
      </c>
      <c r="AY213" s="208" t="s">
        <v>175</v>
      </c>
    </row>
    <row r="214" spans="2:65" s="214" customFormat="1">
      <c r="B214" s="213"/>
      <c r="D214" s="202" t="s">
        <v>185</v>
      </c>
      <c r="E214" s="215" t="s">
        <v>5</v>
      </c>
      <c r="F214" s="216" t="s">
        <v>1322</v>
      </c>
      <c r="H214" s="217">
        <v>0.9</v>
      </c>
      <c r="I214" s="11"/>
      <c r="L214" s="213"/>
      <c r="M214" s="218"/>
      <c r="N214" s="219"/>
      <c r="O214" s="219"/>
      <c r="P214" s="219"/>
      <c r="Q214" s="219"/>
      <c r="R214" s="219"/>
      <c r="S214" s="219"/>
      <c r="T214" s="220"/>
      <c r="AT214" s="215" t="s">
        <v>185</v>
      </c>
      <c r="AU214" s="215" t="s">
        <v>81</v>
      </c>
      <c r="AV214" s="214" t="s">
        <v>81</v>
      </c>
      <c r="AW214" s="214" t="s">
        <v>36</v>
      </c>
      <c r="AX214" s="214" t="s">
        <v>73</v>
      </c>
      <c r="AY214" s="215" t="s">
        <v>175</v>
      </c>
    </row>
    <row r="215" spans="2:65" s="214" customFormat="1">
      <c r="B215" s="213"/>
      <c r="D215" s="202" t="s">
        <v>185</v>
      </c>
      <c r="E215" s="215" t="s">
        <v>5</v>
      </c>
      <c r="F215" s="216" t="s">
        <v>1323</v>
      </c>
      <c r="H215" s="217">
        <v>-0.19900000000000001</v>
      </c>
      <c r="I215" s="11"/>
      <c r="L215" s="213"/>
      <c r="M215" s="218"/>
      <c r="N215" s="219"/>
      <c r="O215" s="219"/>
      <c r="P215" s="219"/>
      <c r="Q215" s="219"/>
      <c r="R215" s="219"/>
      <c r="S215" s="219"/>
      <c r="T215" s="220"/>
      <c r="AT215" s="215" t="s">
        <v>185</v>
      </c>
      <c r="AU215" s="215" t="s">
        <v>81</v>
      </c>
      <c r="AV215" s="214" t="s">
        <v>81</v>
      </c>
      <c r="AW215" s="214" t="s">
        <v>36</v>
      </c>
      <c r="AX215" s="214" t="s">
        <v>73</v>
      </c>
      <c r="AY215" s="215" t="s">
        <v>175</v>
      </c>
    </row>
    <row r="216" spans="2:65" s="214" customFormat="1">
      <c r="B216" s="213"/>
      <c r="D216" s="202" t="s">
        <v>185</v>
      </c>
      <c r="E216" s="215" t="s">
        <v>5</v>
      </c>
      <c r="F216" s="216" t="s">
        <v>1324</v>
      </c>
      <c r="H216" s="217">
        <v>0.32700000000000001</v>
      </c>
      <c r="I216" s="11"/>
      <c r="L216" s="213"/>
      <c r="M216" s="218"/>
      <c r="N216" s="219"/>
      <c r="O216" s="219"/>
      <c r="P216" s="219"/>
      <c r="Q216" s="219"/>
      <c r="R216" s="219"/>
      <c r="S216" s="219"/>
      <c r="T216" s="220"/>
      <c r="AT216" s="215" t="s">
        <v>185</v>
      </c>
      <c r="AU216" s="215" t="s">
        <v>81</v>
      </c>
      <c r="AV216" s="214" t="s">
        <v>81</v>
      </c>
      <c r="AW216" s="214" t="s">
        <v>36</v>
      </c>
      <c r="AX216" s="214" t="s">
        <v>73</v>
      </c>
      <c r="AY216" s="215" t="s">
        <v>175</v>
      </c>
    </row>
    <row r="217" spans="2:65" s="214" customFormat="1">
      <c r="B217" s="213"/>
      <c r="D217" s="202" t="s">
        <v>185</v>
      </c>
      <c r="E217" s="215" t="s">
        <v>5</v>
      </c>
      <c r="F217" s="216" t="s">
        <v>1325</v>
      </c>
      <c r="H217" s="217">
        <v>-0.28000000000000003</v>
      </c>
      <c r="I217" s="11"/>
      <c r="L217" s="213"/>
      <c r="M217" s="218"/>
      <c r="N217" s="219"/>
      <c r="O217" s="219"/>
      <c r="P217" s="219"/>
      <c r="Q217" s="219"/>
      <c r="R217" s="219"/>
      <c r="S217" s="219"/>
      <c r="T217" s="220"/>
      <c r="AT217" s="215" t="s">
        <v>185</v>
      </c>
      <c r="AU217" s="215" t="s">
        <v>81</v>
      </c>
      <c r="AV217" s="214" t="s">
        <v>81</v>
      </c>
      <c r="AW217" s="214" t="s">
        <v>36</v>
      </c>
      <c r="AX217" s="214" t="s">
        <v>73</v>
      </c>
      <c r="AY217" s="215" t="s">
        <v>175</v>
      </c>
    </row>
    <row r="218" spans="2:65" s="214" customFormat="1">
      <c r="B218" s="213"/>
      <c r="D218" s="202" t="s">
        <v>185</v>
      </c>
      <c r="E218" s="215" t="s">
        <v>5</v>
      </c>
      <c r="F218" s="216" t="s">
        <v>1326</v>
      </c>
      <c r="H218" s="217">
        <v>2.04</v>
      </c>
      <c r="I218" s="11"/>
      <c r="L218" s="213"/>
      <c r="M218" s="218"/>
      <c r="N218" s="219"/>
      <c r="O218" s="219"/>
      <c r="P218" s="219"/>
      <c r="Q218" s="219"/>
      <c r="R218" s="219"/>
      <c r="S218" s="219"/>
      <c r="T218" s="220"/>
      <c r="AT218" s="215" t="s">
        <v>185</v>
      </c>
      <c r="AU218" s="215" t="s">
        <v>81</v>
      </c>
      <c r="AV218" s="214" t="s">
        <v>81</v>
      </c>
      <c r="AW218" s="214" t="s">
        <v>36</v>
      </c>
      <c r="AX218" s="214" t="s">
        <v>73</v>
      </c>
      <c r="AY218" s="215" t="s">
        <v>175</v>
      </c>
    </row>
    <row r="219" spans="2:65" s="214" customFormat="1">
      <c r="B219" s="213"/>
      <c r="D219" s="202" t="s">
        <v>185</v>
      </c>
      <c r="E219" s="215" t="s">
        <v>5</v>
      </c>
      <c r="F219" s="216" t="s">
        <v>1327</v>
      </c>
      <c r="H219" s="217">
        <v>-0.92900000000000005</v>
      </c>
      <c r="I219" s="11"/>
      <c r="L219" s="213"/>
      <c r="M219" s="218"/>
      <c r="N219" s="219"/>
      <c r="O219" s="219"/>
      <c r="P219" s="219"/>
      <c r="Q219" s="219"/>
      <c r="R219" s="219"/>
      <c r="S219" s="219"/>
      <c r="T219" s="220"/>
      <c r="AT219" s="215" t="s">
        <v>185</v>
      </c>
      <c r="AU219" s="215" t="s">
        <v>81</v>
      </c>
      <c r="AV219" s="214" t="s">
        <v>81</v>
      </c>
      <c r="AW219" s="214" t="s">
        <v>36</v>
      </c>
      <c r="AX219" s="214" t="s">
        <v>73</v>
      </c>
      <c r="AY219" s="215" t="s">
        <v>175</v>
      </c>
    </row>
    <row r="220" spans="2:65" s="222" customFormat="1">
      <c r="B220" s="221"/>
      <c r="D220" s="202" t="s">
        <v>185</v>
      </c>
      <c r="E220" s="223" t="s">
        <v>5</v>
      </c>
      <c r="F220" s="224" t="s">
        <v>196</v>
      </c>
      <c r="H220" s="225">
        <v>2.581</v>
      </c>
      <c r="I220" s="12"/>
      <c r="L220" s="221"/>
      <c r="M220" s="226"/>
      <c r="N220" s="227"/>
      <c r="O220" s="227"/>
      <c r="P220" s="227"/>
      <c r="Q220" s="227"/>
      <c r="R220" s="227"/>
      <c r="S220" s="227"/>
      <c r="T220" s="228"/>
      <c r="AT220" s="223" t="s">
        <v>185</v>
      </c>
      <c r="AU220" s="223" t="s">
        <v>81</v>
      </c>
      <c r="AV220" s="222" t="s">
        <v>113</v>
      </c>
      <c r="AW220" s="222" t="s">
        <v>36</v>
      </c>
      <c r="AX220" s="222" t="s">
        <v>77</v>
      </c>
      <c r="AY220" s="223" t="s">
        <v>175</v>
      </c>
    </row>
    <row r="221" spans="2:65" s="109" customFormat="1" ht="16.5" customHeight="1">
      <c r="B221" s="110"/>
      <c r="C221" s="229" t="s">
        <v>320</v>
      </c>
      <c r="D221" s="229" t="s">
        <v>287</v>
      </c>
      <c r="E221" s="230" t="s">
        <v>306</v>
      </c>
      <c r="F221" s="231" t="s">
        <v>307</v>
      </c>
      <c r="G221" s="232" t="s">
        <v>290</v>
      </c>
      <c r="H221" s="233">
        <v>5.1619999999999999</v>
      </c>
      <c r="I221" s="13"/>
      <c r="J221" s="234">
        <f>ROUND(I221*H221,2)</f>
        <v>0</v>
      </c>
      <c r="K221" s="231" t="s">
        <v>200</v>
      </c>
      <c r="L221" s="235"/>
      <c r="M221" s="236" t="s">
        <v>5</v>
      </c>
      <c r="N221" s="237" t="s">
        <v>44</v>
      </c>
      <c r="O221" s="111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AR221" s="99" t="s">
        <v>225</v>
      </c>
      <c r="AT221" s="99" t="s">
        <v>287</v>
      </c>
      <c r="AU221" s="99" t="s">
        <v>81</v>
      </c>
      <c r="AY221" s="99" t="s">
        <v>175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99" t="s">
        <v>77</v>
      </c>
      <c r="BK221" s="201">
        <f>ROUND(I221*H221,2)</f>
        <v>0</v>
      </c>
      <c r="BL221" s="99" t="s">
        <v>113</v>
      </c>
      <c r="BM221" s="99" t="s">
        <v>1328</v>
      </c>
    </row>
    <row r="222" spans="2:65" s="109" customFormat="1" ht="27">
      <c r="B222" s="110"/>
      <c r="D222" s="202" t="s">
        <v>183</v>
      </c>
      <c r="F222" s="203" t="s">
        <v>292</v>
      </c>
      <c r="I222" s="7"/>
      <c r="L222" s="110"/>
      <c r="M222" s="204"/>
      <c r="N222" s="111"/>
      <c r="O222" s="111"/>
      <c r="P222" s="111"/>
      <c r="Q222" s="111"/>
      <c r="R222" s="111"/>
      <c r="S222" s="111"/>
      <c r="T222" s="205"/>
      <c r="AT222" s="99" t="s">
        <v>183</v>
      </c>
      <c r="AU222" s="99" t="s">
        <v>81</v>
      </c>
    </row>
    <row r="223" spans="2:65" s="214" customFormat="1">
      <c r="B223" s="213"/>
      <c r="D223" s="202" t="s">
        <v>185</v>
      </c>
      <c r="F223" s="216" t="s">
        <v>1329</v>
      </c>
      <c r="H223" s="217">
        <v>5.1619999999999999</v>
      </c>
      <c r="I223" s="11"/>
      <c r="L223" s="213"/>
      <c r="M223" s="218"/>
      <c r="N223" s="219"/>
      <c r="O223" s="219"/>
      <c r="P223" s="219"/>
      <c r="Q223" s="219"/>
      <c r="R223" s="219"/>
      <c r="S223" s="219"/>
      <c r="T223" s="220"/>
      <c r="AT223" s="215" t="s">
        <v>185</v>
      </c>
      <c r="AU223" s="215" t="s">
        <v>81</v>
      </c>
      <c r="AV223" s="214" t="s">
        <v>81</v>
      </c>
      <c r="AW223" s="214" t="s">
        <v>6</v>
      </c>
      <c r="AX223" s="214" t="s">
        <v>77</v>
      </c>
      <c r="AY223" s="215" t="s">
        <v>175</v>
      </c>
    </row>
    <row r="224" spans="2:65" s="179" customFormat="1" ht="29.85" customHeight="1">
      <c r="B224" s="178"/>
      <c r="D224" s="180" t="s">
        <v>72</v>
      </c>
      <c r="E224" s="189" t="s">
        <v>81</v>
      </c>
      <c r="F224" s="189" t="s">
        <v>310</v>
      </c>
      <c r="I224" s="8"/>
      <c r="J224" s="190">
        <f>BK224</f>
        <v>0</v>
      </c>
      <c r="L224" s="178"/>
      <c r="M224" s="183"/>
      <c r="N224" s="184"/>
      <c r="O224" s="184"/>
      <c r="P224" s="185">
        <f>SUM(P225:P228)</f>
        <v>0</v>
      </c>
      <c r="Q224" s="184"/>
      <c r="R224" s="185">
        <f>SUM(R225:R228)</f>
        <v>0</v>
      </c>
      <c r="S224" s="184"/>
      <c r="T224" s="186">
        <f>SUM(T225:T228)</f>
        <v>0</v>
      </c>
      <c r="AR224" s="180" t="s">
        <v>77</v>
      </c>
      <c r="AT224" s="187" t="s">
        <v>72</v>
      </c>
      <c r="AU224" s="187" t="s">
        <v>77</v>
      </c>
      <c r="AY224" s="180" t="s">
        <v>175</v>
      </c>
      <c r="BK224" s="188">
        <f>SUM(BK225:BK228)</f>
        <v>0</v>
      </c>
    </row>
    <row r="225" spans="2:65" s="109" customFormat="1" ht="25.5" customHeight="1">
      <c r="B225" s="110"/>
      <c r="C225" s="191" t="s">
        <v>328</v>
      </c>
      <c r="D225" s="191" t="s">
        <v>177</v>
      </c>
      <c r="E225" s="192" t="s">
        <v>311</v>
      </c>
      <c r="F225" s="193" t="s">
        <v>312</v>
      </c>
      <c r="G225" s="194" t="s">
        <v>222</v>
      </c>
      <c r="H225" s="195">
        <v>1.39</v>
      </c>
      <c r="I225" s="9"/>
      <c r="J225" s="196">
        <f>ROUND(I225*H225,2)</f>
        <v>0</v>
      </c>
      <c r="K225" s="193" t="s">
        <v>181</v>
      </c>
      <c r="L225" s="110"/>
      <c r="M225" s="197" t="s">
        <v>5</v>
      </c>
      <c r="N225" s="198" t="s">
        <v>44</v>
      </c>
      <c r="O225" s="111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AR225" s="99" t="s">
        <v>113</v>
      </c>
      <c r="AT225" s="99" t="s">
        <v>177</v>
      </c>
      <c r="AU225" s="99" t="s">
        <v>81</v>
      </c>
      <c r="AY225" s="99" t="s">
        <v>175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99" t="s">
        <v>77</v>
      </c>
      <c r="BK225" s="201">
        <f>ROUND(I225*H225,2)</f>
        <v>0</v>
      </c>
      <c r="BL225" s="99" t="s">
        <v>113</v>
      </c>
      <c r="BM225" s="99" t="s">
        <v>1330</v>
      </c>
    </row>
    <row r="226" spans="2:65" s="214" customFormat="1">
      <c r="B226" s="213"/>
      <c r="D226" s="202" t="s">
        <v>185</v>
      </c>
      <c r="E226" s="215" t="s">
        <v>5</v>
      </c>
      <c r="F226" s="216" t="s">
        <v>1331</v>
      </c>
      <c r="H226" s="217">
        <v>0.4</v>
      </c>
      <c r="I226" s="11"/>
      <c r="L226" s="213"/>
      <c r="M226" s="218"/>
      <c r="N226" s="219"/>
      <c r="O226" s="219"/>
      <c r="P226" s="219"/>
      <c r="Q226" s="219"/>
      <c r="R226" s="219"/>
      <c r="S226" s="219"/>
      <c r="T226" s="220"/>
      <c r="AT226" s="215" t="s">
        <v>185</v>
      </c>
      <c r="AU226" s="215" t="s">
        <v>81</v>
      </c>
      <c r="AV226" s="214" t="s">
        <v>81</v>
      </c>
      <c r="AW226" s="214" t="s">
        <v>36</v>
      </c>
      <c r="AX226" s="214" t="s">
        <v>73</v>
      </c>
      <c r="AY226" s="215" t="s">
        <v>175</v>
      </c>
    </row>
    <row r="227" spans="2:65" s="214" customFormat="1">
      <c r="B227" s="213"/>
      <c r="D227" s="202" t="s">
        <v>185</v>
      </c>
      <c r="E227" s="215" t="s">
        <v>5</v>
      </c>
      <c r="F227" s="216" t="s">
        <v>1332</v>
      </c>
      <c r="H227" s="217">
        <v>0.99</v>
      </c>
      <c r="I227" s="11"/>
      <c r="L227" s="213"/>
      <c r="M227" s="218"/>
      <c r="N227" s="219"/>
      <c r="O227" s="219"/>
      <c r="P227" s="219"/>
      <c r="Q227" s="219"/>
      <c r="R227" s="219"/>
      <c r="S227" s="219"/>
      <c r="T227" s="220"/>
      <c r="AT227" s="215" t="s">
        <v>185</v>
      </c>
      <c r="AU227" s="215" t="s">
        <v>81</v>
      </c>
      <c r="AV227" s="214" t="s">
        <v>81</v>
      </c>
      <c r="AW227" s="214" t="s">
        <v>36</v>
      </c>
      <c r="AX227" s="214" t="s">
        <v>73</v>
      </c>
      <c r="AY227" s="215" t="s">
        <v>175</v>
      </c>
    </row>
    <row r="228" spans="2:65" s="222" customFormat="1">
      <c r="B228" s="221"/>
      <c r="D228" s="202" t="s">
        <v>185</v>
      </c>
      <c r="E228" s="223" t="s">
        <v>5</v>
      </c>
      <c r="F228" s="224" t="s">
        <v>196</v>
      </c>
      <c r="H228" s="225">
        <v>1.39</v>
      </c>
      <c r="I228" s="12"/>
      <c r="L228" s="221"/>
      <c r="M228" s="226"/>
      <c r="N228" s="227"/>
      <c r="O228" s="227"/>
      <c r="P228" s="227"/>
      <c r="Q228" s="227"/>
      <c r="R228" s="227"/>
      <c r="S228" s="227"/>
      <c r="T228" s="228"/>
      <c r="AT228" s="223" t="s">
        <v>185</v>
      </c>
      <c r="AU228" s="223" t="s">
        <v>81</v>
      </c>
      <c r="AV228" s="222" t="s">
        <v>113</v>
      </c>
      <c r="AW228" s="222" t="s">
        <v>36</v>
      </c>
      <c r="AX228" s="222" t="s">
        <v>77</v>
      </c>
      <c r="AY228" s="223" t="s">
        <v>175</v>
      </c>
    </row>
    <row r="229" spans="2:65" s="179" customFormat="1" ht="29.85" customHeight="1">
      <c r="B229" s="178"/>
      <c r="D229" s="180" t="s">
        <v>72</v>
      </c>
      <c r="E229" s="189" t="s">
        <v>98</v>
      </c>
      <c r="F229" s="189" t="s">
        <v>319</v>
      </c>
      <c r="I229" s="8"/>
      <c r="J229" s="190">
        <f>BK229</f>
        <v>0</v>
      </c>
      <c r="L229" s="178"/>
      <c r="M229" s="183"/>
      <c r="N229" s="184"/>
      <c r="O229" s="184"/>
      <c r="P229" s="185">
        <f>SUM(P230:P237)</f>
        <v>0</v>
      </c>
      <c r="Q229" s="184"/>
      <c r="R229" s="185">
        <f>SUM(R230:R237)</f>
        <v>0</v>
      </c>
      <c r="S229" s="184"/>
      <c r="T229" s="186">
        <f>SUM(T230:T237)</f>
        <v>7.9090000000000007</v>
      </c>
      <c r="AR229" s="180" t="s">
        <v>77</v>
      </c>
      <c r="AT229" s="187" t="s">
        <v>72</v>
      </c>
      <c r="AU229" s="187" t="s">
        <v>77</v>
      </c>
      <c r="AY229" s="180" t="s">
        <v>175</v>
      </c>
      <c r="BK229" s="188">
        <f>SUM(BK230:BK237)</f>
        <v>0</v>
      </c>
    </row>
    <row r="230" spans="2:65" s="109" customFormat="1" ht="25.5" customHeight="1">
      <c r="B230" s="110"/>
      <c r="C230" s="191" t="s">
        <v>333</v>
      </c>
      <c r="D230" s="191" t="s">
        <v>177</v>
      </c>
      <c r="E230" s="192" t="s">
        <v>321</v>
      </c>
      <c r="F230" s="193" t="s">
        <v>322</v>
      </c>
      <c r="G230" s="194" t="s">
        <v>222</v>
      </c>
      <c r="H230" s="195">
        <v>3.5950000000000002</v>
      </c>
      <c r="I230" s="9"/>
      <c r="J230" s="196">
        <f>ROUND(I230*H230,2)</f>
        <v>0</v>
      </c>
      <c r="K230" s="193" t="s">
        <v>200</v>
      </c>
      <c r="L230" s="110"/>
      <c r="M230" s="197" t="s">
        <v>5</v>
      </c>
      <c r="N230" s="198" t="s">
        <v>44</v>
      </c>
      <c r="O230" s="111"/>
      <c r="P230" s="199">
        <f>O230*H230</f>
        <v>0</v>
      </c>
      <c r="Q230" s="199">
        <v>0</v>
      </c>
      <c r="R230" s="199">
        <f>Q230*H230</f>
        <v>0</v>
      </c>
      <c r="S230" s="199">
        <v>2.2000000000000002</v>
      </c>
      <c r="T230" s="200">
        <f>S230*H230</f>
        <v>7.9090000000000007</v>
      </c>
      <c r="AR230" s="99" t="s">
        <v>113</v>
      </c>
      <c r="AT230" s="99" t="s">
        <v>177</v>
      </c>
      <c r="AU230" s="99" t="s">
        <v>81</v>
      </c>
      <c r="AY230" s="99" t="s">
        <v>175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99" t="s">
        <v>77</v>
      </c>
      <c r="BK230" s="201">
        <f>ROUND(I230*H230,2)</f>
        <v>0</v>
      </c>
      <c r="BL230" s="99" t="s">
        <v>113</v>
      </c>
      <c r="BM230" s="99" t="s">
        <v>1333</v>
      </c>
    </row>
    <row r="231" spans="2:65" s="109" customFormat="1" ht="27">
      <c r="B231" s="110"/>
      <c r="D231" s="202" t="s">
        <v>183</v>
      </c>
      <c r="F231" s="203" t="s">
        <v>324</v>
      </c>
      <c r="I231" s="7"/>
      <c r="L231" s="110"/>
      <c r="M231" s="204"/>
      <c r="N231" s="111"/>
      <c r="O231" s="111"/>
      <c r="P231" s="111"/>
      <c r="Q231" s="111"/>
      <c r="R231" s="111"/>
      <c r="S231" s="111"/>
      <c r="T231" s="205"/>
      <c r="AT231" s="99" t="s">
        <v>183</v>
      </c>
      <c r="AU231" s="99" t="s">
        <v>81</v>
      </c>
    </row>
    <row r="232" spans="2:65" s="207" customFormat="1">
      <c r="B232" s="206"/>
      <c r="D232" s="202" t="s">
        <v>185</v>
      </c>
      <c r="E232" s="208" t="s">
        <v>5</v>
      </c>
      <c r="F232" s="209" t="s">
        <v>817</v>
      </c>
      <c r="H232" s="208" t="s">
        <v>5</v>
      </c>
      <c r="I232" s="10"/>
      <c r="L232" s="206"/>
      <c r="M232" s="210"/>
      <c r="N232" s="211"/>
      <c r="O232" s="211"/>
      <c r="P232" s="211"/>
      <c r="Q232" s="211"/>
      <c r="R232" s="211"/>
      <c r="S232" s="211"/>
      <c r="T232" s="212"/>
      <c r="AT232" s="208" t="s">
        <v>185</v>
      </c>
      <c r="AU232" s="208" t="s">
        <v>81</v>
      </c>
      <c r="AV232" s="207" t="s">
        <v>77</v>
      </c>
      <c r="AW232" s="207" t="s">
        <v>36</v>
      </c>
      <c r="AX232" s="207" t="s">
        <v>73</v>
      </c>
      <c r="AY232" s="208" t="s">
        <v>175</v>
      </c>
    </row>
    <row r="233" spans="2:65" s="214" customFormat="1">
      <c r="B233" s="213"/>
      <c r="D233" s="202" t="s">
        <v>185</v>
      </c>
      <c r="E233" s="215" t="s">
        <v>5</v>
      </c>
      <c r="F233" s="216" t="s">
        <v>1334</v>
      </c>
      <c r="H233" s="217">
        <v>0.92900000000000005</v>
      </c>
      <c r="I233" s="11"/>
      <c r="L233" s="213"/>
      <c r="M233" s="218"/>
      <c r="N233" s="219"/>
      <c r="O233" s="219"/>
      <c r="P233" s="219"/>
      <c r="Q233" s="219"/>
      <c r="R233" s="219"/>
      <c r="S233" s="219"/>
      <c r="T233" s="220"/>
      <c r="AT233" s="215" t="s">
        <v>185</v>
      </c>
      <c r="AU233" s="215" t="s">
        <v>81</v>
      </c>
      <c r="AV233" s="214" t="s">
        <v>81</v>
      </c>
      <c r="AW233" s="214" t="s">
        <v>36</v>
      </c>
      <c r="AX233" s="214" t="s">
        <v>73</v>
      </c>
      <c r="AY233" s="215" t="s">
        <v>175</v>
      </c>
    </row>
    <row r="234" spans="2:65" s="214" customFormat="1">
      <c r="B234" s="213"/>
      <c r="D234" s="202" t="s">
        <v>185</v>
      </c>
      <c r="E234" s="215" t="s">
        <v>5</v>
      </c>
      <c r="F234" s="216" t="s">
        <v>1335</v>
      </c>
      <c r="H234" s="217">
        <v>0.36199999999999999</v>
      </c>
      <c r="I234" s="11"/>
      <c r="L234" s="213"/>
      <c r="M234" s="218"/>
      <c r="N234" s="219"/>
      <c r="O234" s="219"/>
      <c r="P234" s="219"/>
      <c r="Q234" s="219"/>
      <c r="R234" s="219"/>
      <c r="S234" s="219"/>
      <c r="T234" s="220"/>
      <c r="AT234" s="215" t="s">
        <v>185</v>
      </c>
      <c r="AU234" s="215" t="s">
        <v>81</v>
      </c>
      <c r="AV234" s="214" t="s">
        <v>81</v>
      </c>
      <c r="AW234" s="214" t="s">
        <v>36</v>
      </c>
      <c r="AX234" s="214" t="s">
        <v>73</v>
      </c>
      <c r="AY234" s="215" t="s">
        <v>175</v>
      </c>
    </row>
    <row r="235" spans="2:65" s="214" customFormat="1">
      <c r="B235" s="213"/>
      <c r="D235" s="202" t="s">
        <v>185</v>
      </c>
      <c r="E235" s="215" t="s">
        <v>5</v>
      </c>
      <c r="F235" s="216" t="s">
        <v>1336</v>
      </c>
      <c r="H235" s="217">
        <v>1.9419999999999999</v>
      </c>
      <c r="I235" s="11"/>
      <c r="L235" s="213"/>
      <c r="M235" s="218"/>
      <c r="N235" s="219"/>
      <c r="O235" s="219"/>
      <c r="P235" s="219"/>
      <c r="Q235" s="219"/>
      <c r="R235" s="219"/>
      <c r="S235" s="219"/>
      <c r="T235" s="220"/>
      <c r="AT235" s="215" t="s">
        <v>185</v>
      </c>
      <c r="AU235" s="215" t="s">
        <v>81</v>
      </c>
      <c r="AV235" s="214" t="s">
        <v>81</v>
      </c>
      <c r="AW235" s="214" t="s">
        <v>36</v>
      </c>
      <c r="AX235" s="214" t="s">
        <v>73</v>
      </c>
      <c r="AY235" s="215" t="s">
        <v>175</v>
      </c>
    </row>
    <row r="236" spans="2:65" s="214" customFormat="1">
      <c r="B236" s="213"/>
      <c r="D236" s="202" t="s">
        <v>185</v>
      </c>
      <c r="E236" s="215" t="s">
        <v>5</v>
      </c>
      <c r="F236" s="216" t="s">
        <v>1335</v>
      </c>
      <c r="H236" s="217">
        <v>0.36199999999999999</v>
      </c>
      <c r="I236" s="11"/>
      <c r="L236" s="213"/>
      <c r="M236" s="218"/>
      <c r="N236" s="219"/>
      <c r="O236" s="219"/>
      <c r="P236" s="219"/>
      <c r="Q236" s="219"/>
      <c r="R236" s="219"/>
      <c r="S236" s="219"/>
      <c r="T236" s="220"/>
      <c r="AT236" s="215" t="s">
        <v>185</v>
      </c>
      <c r="AU236" s="215" t="s">
        <v>81</v>
      </c>
      <c r="AV236" s="214" t="s">
        <v>81</v>
      </c>
      <c r="AW236" s="214" t="s">
        <v>36</v>
      </c>
      <c r="AX236" s="214" t="s">
        <v>73</v>
      </c>
      <c r="AY236" s="215" t="s">
        <v>175</v>
      </c>
    </row>
    <row r="237" spans="2:65" s="222" customFormat="1">
      <c r="B237" s="221"/>
      <c r="D237" s="202" t="s">
        <v>185</v>
      </c>
      <c r="E237" s="223" t="s">
        <v>5</v>
      </c>
      <c r="F237" s="224" t="s">
        <v>196</v>
      </c>
      <c r="H237" s="225">
        <v>3.5950000000000002</v>
      </c>
      <c r="I237" s="12"/>
      <c r="L237" s="221"/>
      <c r="M237" s="226"/>
      <c r="N237" s="227"/>
      <c r="O237" s="227"/>
      <c r="P237" s="227"/>
      <c r="Q237" s="227"/>
      <c r="R237" s="227"/>
      <c r="S237" s="227"/>
      <c r="T237" s="228"/>
      <c r="AT237" s="223" t="s">
        <v>185</v>
      </c>
      <c r="AU237" s="223" t="s">
        <v>81</v>
      </c>
      <c r="AV237" s="222" t="s">
        <v>113</v>
      </c>
      <c r="AW237" s="222" t="s">
        <v>36</v>
      </c>
      <c r="AX237" s="222" t="s">
        <v>77</v>
      </c>
      <c r="AY237" s="223" t="s">
        <v>175</v>
      </c>
    </row>
    <row r="238" spans="2:65" s="179" customFormat="1" ht="29.85" customHeight="1">
      <c r="B238" s="178"/>
      <c r="D238" s="180" t="s">
        <v>72</v>
      </c>
      <c r="E238" s="189" t="s">
        <v>113</v>
      </c>
      <c r="F238" s="189" t="s">
        <v>332</v>
      </c>
      <c r="I238" s="8"/>
      <c r="J238" s="190">
        <f>BK238</f>
        <v>0</v>
      </c>
      <c r="L238" s="178"/>
      <c r="M238" s="183"/>
      <c r="N238" s="184"/>
      <c r="O238" s="184"/>
      <c r="P238" s="185">
        <f>SUM(P239:P256)</f>
        <v>0</v>
      </c>
      <c r="Q238" s="184"/>
      <c r="R238" s="185">
        <f>SUM(R239:R256)</f>
        <v>0.253</v>
      </c>
      <c r="S238" s="184"/>
      <c r="T238" s="186">
        <f>SUM(T239:T256)</f>
        <v>0</v>
      </c>
      <c r="AR238" s="180" t="s">
        <v>77</v>
      </c>
      <c r="AT238" s="187" t="s">
        <v>72</v>
      </c>
      <c r="AU238" s="187" t="s">
        <v>77</v>
      </c>
      <c r="AY238" s="180" t="s">
        <v>175</v>
      </c>
      <c r="BK238" s="188">
        <f>SUM(BK239:BK256)</f>
        <v>0</v>
      </c>
    </row>
    <row r="239" spans="2:65" s="109" customFormat="1" ht="25.5" customHeight="1">
      <c r="B239" s="110"/>
      <c r="C239" s="191" t="s">
        <v>338</v>
      </c>
      <c r="D239" s="191" t="s">
        <v>177</v>
      </c>
      <c r="E239" s="192" t="s">
        <v>334</v>
      </c>
      <c r="F239" s="193" t="s">
        <v>2632</v>
      </c>
      <c r="G239" s="194" t="s">
        <v>222</v>
      </c>
      <c r="H239" s="195">
        <v>0.45</v>
      </c>
      <c r="I239" s="9"/>
      <c r="J239" s="196">
        <f>ROUND(I239*H239,2)</f>
        <v>0</v>
      </c>
      <c r="K239" s="193" t="s">
        <v>200</v>
      </c>
      <c r="L239" s="110"/>
      <c r="M239" s="197" t="s">
        <v>5</v>
      </c>
      <c r="N239" s="198" t="s">
        <v>44</v>
      </c>
      <c r="O239" s="111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AR239" s="99" t="s">
        <v>113</v>
      </c>
      <c r="AT239" s="99" t="s">
        <v>177</v>
      </c>
      <c r="AU239" s="99" t="s">
        <v>81</v>
      </c>
      <c r="AY239" s="99" t="s">
        <v>175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99" t="s">
        <v>77</v>
      </c>
      <c r="BK239" s="201">
        <f>ROUND(I239*H239,2)</f>
        <v>0</v>
      </c>
      <c r="BL239" s="99" t="s">
        <v>113</v>
      </c>
      <c r="BM239" s="99" t="s">
        <v>1337</v>
      </c>
    </row>
    <row r="240" spans="2:65" s="207" customFormat="1">
      <c r="B240" s="206"/>
      <c r="D240" s="202" t="s">
        <v>185</v>
      </c>
      <c r="E240" s="208" t="s">
        <v>5</v>
      </c>
      <c r="F240" s="209" t="s">
        <v>1338</v>
      </c>
      <c r="H240" s="208" t="s">
        <v>5</v>
      </c>
      <c r="I240" s="10"/>
      <c r="L240" s="206"/>
      <c r="M240" s="210"/>
      <c r="N240" s="211"/>
      <c r="O240" s="211"/>
      <c r="P240" s="211"/>
      <c r="Q240" s="211"/>
      <c r="R240" s="211"/>
      <c r="S240" s="211"/>
      <c r="T240" s="212"/>
      <c r="AT240" s="208" t="s">
        <v>185</v>
      </c>
      <c r="AU240" s="208" t="s">
        <v>81</v>
      </c>
      <c r="AV240" s="207" t="s">
        <v>77</v>
      </c>
      <c r="AW240" s="207" t="s">
        <v>36</v>
      </c>
      <c r="AX240" s="207" t="s">
        <v>73</v>
      </c>
      <c r="AY240" s="208" t="s">
        <v>175</v>
      </c>
    </row>
    <row r="241" spans="2:65" s="214" customFormat="1">
      <c r="B241" s="213"/>
      <c r="D241" s="202" t="s">
        <v>185</v>
      </c>
      <c r="E241" s="215" t="s">
        <v>5</v>
      </c>
      <c r="F241" s="216" t="s">
        <v>1339</v>
      </c>
      <c r="H241" s="217">
        <v>0.06</v>
      </c>
      <c r="I241" s="11"/>
      <c r="L241" s="213"/>
      <c r="M241" s="218"/>
      <c r="N241" s="219"/>
      <c r="O241" s="219"/>
      <c r="P241" s="219"/>
      <c r="Q241" s="219"/>
      <c r="R241" s="219"/>
      <c r="S241" s="219"/>
      <c r="T241" s="220"/>
      <c r="AT241" s="215" t="s">
        <v>185</v>
      </c>
      <c r="AU241" s="215" t="s">
        <v>81</v>
      </c>
      <c r="AV241" s="214" t="s">
        <v>81</v>
      </c>
      <c r="AW241" s="214" t="s">
        <v>36</v>
      </c>
      <c r="AX241" s="214" t="s">
        <v>73</v>
      </c>
      <c r="AY241" s="215" t="s">
        <v>175</v>
      </c>
    </row>
    <row r="242" spans="2:65" s="214" customFormat="1">
      <c r="B242" s="213"/>
      <c r="D242" s="202" t="s">
        <v>185</v>
      </c>
      <c r="E242" s="215" t="s">
        <v>5</v>
      </c>
      <c r="F242" s="216" t="s">
        <v>1340</v>
      </c>
      <c r="H242" s="217">
        <v>0.24</v>
      </c>
      <c r="I242" s="11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5" t="s">
        <v>185</v>
      </c>
      <c r="AU242" s="215" t="s">
        <v>81</v>
      </c>
      <c r="AV242" s="214" t="s">
        <v>81</v>
      </c>
      <c r="AW242" s="214" t="s">
        <v>36</v>
      </c>
      <c r="AX242" s="214" t="s">
        <v>73</v>
      </c>
      <c r="AY242" s="215" t="s">
        <v>175</v>
      </c>
    </row>
    <row r="243" spans="2:65" s="214" customFormat="1">
      <c r="B243" s="213"/>
      <c r="D243" s="202" t="s">
        <v>185</v>
      </c>
      <c r="E243" s="215" t="s">
        <v>5</v>
      </c>
      <c r="F243" s="216" t="s">
        <v>1341</v>
      </c>
      <c r="H243" s="217">
        <v>0.15</v>
      </c>
      <c r="I243" s="11"/>
      <c r="L243" s="213"/>
      <c r="M243" s="218"/>
      <c r="N243" s="219"/>
      <c r="O243" s="219"/>
      <c r="P243" s="219"/>
      <c r="Q243" s="219"/>
      <c r="R243" s="219"/>
      <c r="S243" s="219"/>
      <c r="T243" s="220"/>
      <c r="AT243" s="215" t="s">
        <v>185</v>
      </c>
      <c r="AU243" s="215" t="s">
        <v>81</v>
      </c>
      <c r="AV243" s="214" t="s">
        <v>81</v>
      </c>
      <c r="AW243" s="214" t="s">
        <v>36</v>
      </c>
      <c r="AX243" s="214" t="s">
        <v>73</v>
      </c>
      <c r="AY243" s="215" t="s">
        <v>175</v>
      </c>
    </row>
    <row r="244" spans="2:65" s="222" customFormat="1">
      <c r="B244" s="221"/>
      <c r="D244" s="202" t="s">
        <v>185</v>
      </c>
      <c r="E244" s="223" t="s">
        <v>5</v>
      </c>
      <c r="F244" s="224" t="s">
        <v>196</v>
      </c>
      <c r="H244" s="225">
        <v>0.45</v>
      </c>
      <c r="I244" s="12"/>
      <c r="L244" s="221"/>
      <c r="M244" s="226"/>
      <c r="N244" s="227"/>
      <c r="O244" s="227"/>
      <c r="P244" s="227"/>
      <c r="Q244" s="227"/>
      <c r="R244" s="227"/>
      <c r="S244" s="227"/>
      <c r="T244" s="228"/>
      <c r="AT244" s="223" t="s">
        <v>185</v>
      </c>
      <c r="AU244" s="223" t="s">
        <v>81</v>
      </c>
      <c r="AV244" s="222" t="s">
        <v>113</v>
      </c>
      <c r="AW244" s="222" t="s">
        <v>36</v>
      </c>
      <c r="AX244" s="222" t="s">
        <v>77</v>
      </c>
      <c r="AY244" s="223" t="s">
        <v>175</v>
      </c>
    </row>
    <row r="245" spans="2:65" s="109" customFormat="1" ht="25.5" customHeight="1">
      <c r="B245" s="110"/>
      <c r="C245" s="191" t="s">
        <v>344</v>
      </c>
      <c r="D245" s="191" t="s">
        <v>177</v>
      </c>
      <c r="E245" s="192" t="s">
        <v>339</v>
      </c>
      <c r="F245" s="193" t="s">
        <v>340</v>
      </c>
      <c r="G245" s="194" t="s">
        <v>341</v>
      </c>
      <c r="H245" s="195">
        <v>5</v>
      </c>
      <c r="I245" s="9"/>
      <c r="J245" s="196">
        <f>ROUND(I245*H245,2)</f>
        <v>0</v>
      </c>
      <c r="K245" s="193" t="s">
        <v>200</v>
      </c>
      <c r="L245" s="110"/>
      <c r="M245" s="197" t="s">
        <v>5</v>
      </c>
      <c r="N245" s="198" t="s">
        <v>44</v>
      </c>
      <c r="O245" s="111"/>
      <c r="P245" s="199">
        <f>O245*H245</f>
        <v>0</v>
      </c>
      <c r="Q245" s="199">
        <v>6.6E-3</v>
      </c>
      <c r="R245" s="199">
        <f>Q245*H245</f>
        <v>3.3000000000000002E-2</v>
      </c>
      <c r="S245" s="199">
        <v>0</v>
      </c>
      <c r="T245" s="200">
        <f>S245*H245</f>
        <v>0</v>
      </c>
      <c r="AR245" s="99" t="s">
        <v>113</v>
      </c>
      <c r="AT245" s="99" t="s">
        <v>177</v>
      </c>
      <c r="AU245" s="99" t="s">
        <v>81</v>
      </c>
      <c r="AY245" s="99" t="s">
        <v>175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99" t="s">
        <v>77</v>
      </c>
      <c r="BK245" s="201">
        <f>ROUND(I245*H245,2)</f>
        <v>0</v>
      </c>
      <c r="BL245" s="99" t="s">
        <v>113</v>
      </c>
      <c r="BM245" s="99" t="s">
        <v>1342</v>
      </c>
    </row>
    <row r="246" spans="2:65" s="214" customFormat="1">
      <c r="B246" s="213"/>
      <c r="D246" s="202" t="s">
        <v>185</v>
      </c>
      <c r="E246" s="215" t="s">
        <v>5</v>
      </c>
      <c r="F246" s="216" t="s">
        <v>1343</v>
      </c>
      <c r="H246" s="217">
        <v>3</v>
      </c>
      <c r="I246" s="11"/>
      <c r="L246" s="213"/>
      <c r="M246" s="218"/>
      <c r="N246" s="219"/>
      <c r="O246" s="219"/>
      <c r="P246" s="219"/>
      <c r="Q246" s="219"/>
      <c r="R246" s="219"/>
      <c r="S246" s="219"/>
      <c r="T246" s="220"/>
      <c r="AT246" s="215" t="s">
        <v>185</v>
      </c>
      <c r="AU246" s="215" t="s">
        <v>81</v>
      </c>
      <c r="AV246" s="214" t="s">
        <v>81</v>
      </c>
      <c r="AW246" s="214" t="s">
        <v>36</v>
      </c>
      <c r="AX246" s="214" t="s">
        <v>73</v>
      </c>
      <c r="AY246" s="215" t="s">
        <v>175</v>
      </c>
    </row>
    <row r="247" spans="2:65" s="214" customFormat="1">
      <c r="B247" s="213"/>
      <c r="D247" s="202" t="s">
        <v>185</v>
      </c>
      <c r="E247" s="215" t="s">
        <v>5</v>
      </c>
      <c r="F247" s="216" t="s">
        <v>1344</v>
      </c>
      <c r="H247" s="217">
        <v>2</v>
      </c>
      <c r="I247" s="11"/>
      <c r="L247" s="213"/>
      <c r="M247" s="218"/>
      <c r="N247" s="219"/>
      <c r="O247" s="219"/>
      <c r="P247" s="219"/>
      <c r="Q247" s="219"/>
      <c r="R247" s="219"/>
      <c r="S247" s="219"/>
      <c r="T247" s="220"/>
      <c r="AT247" s="215" t="s">
        <v>185</v>
      </c>
      <c r="AU247" s="215" t="s">
        <v>81</v>
      </c>
      <c r="AV247" s="214" t="s">
        <v>81</v>
      </c>
      <c r="AW247" s="214" t="s">
        <v>36</v>
      </c>
      <c r="AX247" s="214" t="s">
        <v>73</v>
      </c>
      <c r="AY247" s="215" t="s">
        <v>175</v>
      </c>
    </row>
    <row r="248" spans="2:65" s="222" customFormat="1">
      <c r="B248" s="221"/>
      <c r="D248" s="202" t="s">
        <v>185</v>
      </c>
      <c r="E248" s="223" t="s">
        <v>5</v>
      </c>
      <c r="F248" s="224" t="s">
        <v>196</v>
      </c>
      <c r="H248" s="225">
        <v>5</v>
      </c>
      <c r="I248" s="12"/>
      <c r="L248" s="221"/>
      <c r="M248" s="226"/>
      <c r="N248" s="227"/>
      <c r="O248" s="227"/>
      <c r="P248" s="227"/>
      <c r="Q248" s="227"/>
      <c r="R248" s="227"/>
      <c r="S248" s="227"/>
      <c r="T248" s="228"/>
      <c r="AT248" s="223" t="s">
        <v>185</v>
      </c>
      <c r="AU248" s="223" t="s">
        <v>81</v>
      </c>
      <c r="AV248" s="222" t="s">
        <v>113</v>
      </c>
      <c r="AW248" s="222" t="s">
        <v>36</v>
      </c>
      <c r="AX248" s="222" t="s">
        <v>77</v>
      </c>
      <c r="AY248" s="223" t="s">
        <v>175</v>
      </c>
    </row>
    <row r="249" spans="2:65" s="109" customFormat="1" ht="16.5" customHeight="1">
      <c r="B249" s="110"/>
      <c r="C249" s="229" t="s">
        <v>348</v>
      </c>
      <c r="D249" s="229" t="s">
        <v>287</v>
      </c>
      <c r="E249" s="230" t="s">
        <v>1345</v>
      </c>
      <c r="F249" s="231" t="s">
        <v>1346</v>
      </c>
      <c r="G249" s="232" t="s">
        <v>341</v>
      </c>
      <c r="H249" s="233">
        <v>1</v>
      </c>
      <c r="I249" s="13"/>
      <c r="J249" s="234">
        <f>ROUND(I249*H249,2)</f>
        <v>0</v>
      </c>
      <c r="K249" s="231" t="s">
        <v>5</v>
      </c>
      <c r="L249" s="235"/>
      <c r="M249" s="236" t="s">
        <v>5</v>
      </c>
      <c r="N249" s="237" t="s">
        <v>44</v>
      </c>
      <c r="O249" s="111"/>
      <c r="P249" s="199">
        <f>O249*H249</f>
        <v>0</v>
      </c>
      <c r="Q249" s="199">
        <v>3.2000000000000001E-2</v>
      </c>
      <c r="R249" s="199">
        <f>Q249*H249</f>
        <v>3.2000000000000001E-2</v>
      </c>
      <c r="S249" s="199">
        <v>0</v>
      </c>
      <c r="T249" s="200">
        <f>S249*H249</f>
        <v>0</v>
      </c>
      <c r="AR249" s="99" t="s">
        <v>225</v>
      </c>
      <c r="AT249" s="99" t="s">
        <v>287</v>
      </c>
      <c r="AU249" s="99" t="s">
        <v>81</v>
      </c>
      <c r="AY249" s="99" t="s">
        <v>175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99" t="s">
        <v>77</v>
      </c>
      <c r="BK249" s="201">
        <f>ROUND(I249*H249,2)</f>
        <v>0</v>
      </c>
      <c r="BL249" s="99" t="s">
        <v>113</v>
      </c>
      <c r="BM249" s="99" t="s">
        <v>1347</v>
      </c>
    </row>
    <row r="250" spans="2:65" s="109" customFormat="1" ht="16.5" customHeight="1">
      <c r="B250" s="110"/>
      <c r="C250" s="229" t="s">
        <v>357</v>
      </c>
      <c r="D250" s="229" t="s">
        <v>287</v>
      </c>
      <c r="E250" s="230" t="s">
        <v>823</v>
      </c>
      <c r="F250" s="231" t="s">
        <v>824</v>
      </c>
      <c r="G250" s="232" t="s">
        <v>341</v>
      </c>
      <c r="H250" s="233">
        <v>2</v>
      </c>
      <c r="I250" s="13"/>
      <c r="J250" s="234">
        <f>ROUND(I250*H250,2)</f>
        <v>0</v>
      </c>
      <c r="K250" s="231" t="s">
        <v>5</v>
      </c>
      <c r="L250" s="235"/>
      <c r="M250" s="236" t="s">
        <v>5</v>
      </c>
      <c r="N250" s="237" t="s">
        <v>44</v>
      </c>
      <c r="O250" s="111"/>
      <c r="P250" s="199">
        <f>O250*H250</f>
        <v>0</v>
      </c>
      <c r="Q250" s="199">
        <v>4.1000000000000002E-2</v>
      </c>
      <c r="R250" s="199">
        <f>Q250*H250</f>
        <v>8.2000000000000003E-2</v>
      </c>
      <c r="S250" s="199">
        <v>0</v>
      </c>
      <c r="T250" s="200">
        <f>S250*H250</f>
        <v>0</v>
      </c>
      <c r="AR250" s="99" t="s">
        <v>225</v>
      </c>
      <c r="AT250" s="99" t="s">
        <v>287</v>
      </c>
      <c r="AU250" s="99" t="s">
        <v>81</v>
      </c>
      <c r="AY250" s="99" t="s">
        <v>175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99" t="s">
        <v>77</v>
      </c>
      <c r="BK250" s="201">
        <f>ROUND(I250*H250,2)</f>
        <v>0</v>
      </c>
      <c r="BL250" s="99" t="s">
        <v>113</v>
      </c>
      <c r="BM250" s="99" t="s">
        <v>1348</v>
      </c>
    </row>
    <row r="251" spans="2:65" s="109" customFormat="1" ht="16.5" customHeight="1">
      <c r="B251" s="110"/>
      <c r="C251" s="229" t="s">
        <v>363</v>
      </c>
      <c r="D251" s="229" t="s">
        <v>287</v>
      </c>
      <c r="E251" s="230" t="s">
        <v>1062</v>
      </c>
      <c r="F251" s="231" t="s">
        <v>1063</v>
      </c>
      <c r="G251" s="232" t="s">
        <v>341</v>
      </c>
      <c r="H251" s="233">
        <v>2</v>
      </c>
      <c r="I251" s="13"/>
      <c r="J251" s="234">
        <f>ROUND(I251*H251,2)</f>
        <v>0</v>
      </c>
      <c r="K251" s="231" t="s">
        <v>200</v>
      </c>
      <c r="L251" s="235"/>
      <c r="M251" s="236" t="s">
        <v>5</v>
      </c>
      <c r="N251" s="237" t="s">
        <v>44</v>
      </c>
      <c r="O251" s="111"/>
      <c r="P251" s="199">
        <f>O251*H251</f>
        <v>0</v>
      </c>
      <c r="Q251" s="199">
        <v>5.2999999999999999E-2</v>
      </c>
      <c r="R251" s="199">
        <f>Q251*H251</f>
        <v>0.106</v>
      </c>
      <c r="S251" s="199">
        <v>0</v>
      </c>
      <c r="T251" s="200">
        <f>S251*H251</f>
        <v>0</v>
      </c>
      <c r="AR251" s="99" t="s">
        <v>225</v>
      </c>
      <c r="AT251" s="99" t="s">
        <v>287</v>
      </c>
      <c r="AU251" s="99" t="s">
        <v>81</v>
      </c>
      <c r="AY251" s="99" t="s">
        <v>175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99" t="s">
        <v>77</v>
      </c>
      <c r="BK251" s="201">
        <f>ROUND(I251*H251,2)</f>
        <v>0</v>
      </c>
      <c r="BL251" s="99" t="s">
        <v>113</v>
      </c>
      <c r="BM251" s="99" t="s">
        <v>1349</v>
      </c>
    </row>
    <row r="252" spans="2:65" s="109" customFormat="1" ht="25.5" customHeight="1">
      <c r="B252" s="110"/>
      <c r="C252" s="191" t="s">
        <v>369</v>
      </c>
      <c r="D252" s="191" t="s">
        <v>177</v>
      </c>
      <c r="E252" s="192" t="s">
        <v>349</v>
      </c>
      <c r="F252" s="193" t="s">
        <v>350</v>
      </c>
      <c r="G252" s="194" t="s">
        <v>222</v>
      </c>
      <c r="H252" s="195">
        <v>1.722</v>
      </c>
      <c r="I252" s="9"/>
      <c r="J252" s="196">
        <f>ROUND(I252*H252,2)</f>
        <v>0</v>
      </c>
      <c r="K252" s="193" t="s">
        <v>200</v>
      </c>
      <c r="L252" s="110"/>
      <c r="M252" s="197" t="s">
        <v>5</v>
      </c>
      <c r="N252" s="198" t="s">
        <v>44</v>
      </c>
      <c r="O252" s="111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AR252" s="99" t="s">
        <v>113</v>
      </c>
      <c r="AT252" s="99" t="s">
        <v>177</v>
      </c>
      <c r="AU252" s="99" t="s">
        <v>81</v>
      </c>
      <c r="AY252" s="99" t="s">
        <v>175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99" t="s">
        <v>77</v>
      </c>
      <c r="BK252" s="201">
        <f>ROUND(I252*H252,2)</f>
        <v>0</v>
      </c>
      <c r="BL252" s="99" t="s">
        <v>113</v>
      </c>
      <c r="BM252" s="99" t="s">
        <v>1350</v>
      </c>
    </row>
    <row r="253" spans="2:65" s="207" customFormat="1">
      <c r="B253" s="206"/>
      <c r="D253" s="202" t="s">
        <v>185</v>
      </c>
      <c r="E253" s="208" t="s">
        <v>5</v>
      </c>
      <c r="F253" s="209" t="s">
        <v>355</v>
      </c>
      <c r="H253" s="208" t="s">
        <v>5</v>
      </c>
      <c r="I253" s="10"/>
      <c r="L253" s="206"/>
      <c r="M253" s="210"/>
      <c r="N253" s="211"/>
      <c r="O253" s="211"/>
      <c r="P253" s="211"/>
      <c r="Q253" s="211"/>
      <c r="R253" s="211"/>
      <c r="S253" s="211"/>
      <c r="T253" s="212"/>
      <c r="AT253" s="208" t="s">
        <v>185</v>
      </c>
      <c r="AU253" s="208" t="s">
        <v>81</v>
      </c>
      <c r="AV253" s="207" t="s">
        <v>77</v>
      </c>
      <c r="AW253" s="207" t="s">
        <v>36</v>
      </c>
      <c r="AX253" s="207" t="s">
        <v>73</v>
      </c>
      <c r="AY253" s="208" t="s">
        <v>175</v>
      </c>
    </row>
    <row r="254" spans="2:65" s="214" customFormat="1">
      <c r="B254" s="213"/>
      <c r="D254" s="202" t="s">
        <v>185</v>
      </c>
      <c r="E254" s="215" t="s">
        <v>5</v>
      </c>
      <c r="F254" s="216" t="s">
        <v>356</v>
      </c>
      <c r="H254" s="217">
        <v>0.20100000000000001</v>
      </c>
      <c r="I254" s="11"/>
      <c r="L254" s="213"/>
      <c r="M254" s="218"/>
      <c r="N254" s="219"/>
      <c r="O254" s="219"/>
      <c r="P254" s="219"/>
      <c r="Q254" s="219"/>
      <c r="R254" s="219"/>
      <c r="S254" s="219"/>
      <c r="T254" s="220"/>
      <c r="AT254" s="215" t="s">
        <v>185</v>
      </c>
      <c r="AU254" s="215" t="s">
        <v>81</v>
      </c>
      <c r="AV254" s="214" t="s">
        <v>81</v>
      </c>
      <c r="AW254" s="214" t="s">
        <v>36</v>
      </c>
      <c r="AX254" s="214" t="s">
        <v>73</v>
      </c>
      <c r="AY254" s="215" t="s">
        <v>175</v>
      </c>
    </row>
    <row r="255" spans="2:65" s="214" customFormat="1">
      <c r="B255" s="213"/>
      <c r="D255" s="202" t="s">
        <v>185</v>
      </c>
      <c r="E255" s="215" t="s">
        <v>5</v>
      </c>
      <c r="F255" s="216" t="s">
        <v>1351</v>
      </c>
      <c r="H255" s="217">
        <v>1.5209999999999999</v>
      </c>
      <c r="I255" s="11"/>
      <c r="L255" s="213"/>
      <c r="M255" s="218"/>
      <c r="N255" s="219"/>
      <c r="O255" s="219"/>
      <c r="P255" s="219"/>
      <c r="Q255" s="219"/>
      <c r="R255" s="219"/>
      <c r="S255" s="219"/>
      <c r="T255" s="220"/>
      <c r="AT255" s="215" t="s">
        <v>185</v>
      </c>
      <c r="AU255" s="215" t="s">
        <v>81</v>
      </c>
      <c r="AV255" s="214" t="s">
        <v>81</v>
      </c>
      <c r="AW255" s="214" t="s">
        <v>36</v>
      </c>
      <c r="AX255" s="214" t="s">
        <v>73</v>
      </c>
      <c r="AY255" s="215" t="s">
        <v>175</v>
      </c>
    </row>
    <row r="256" spans="2:65" s="222" customFormat="1">
      <c r="B256" s="221"/>
      <c r="D256" s="202" t="s">
        <v>185</v>
      </c>
      <c r="E256" s="223" t="s">
        <v>5</v>
      </c>
      <c r="F256" s="224" t="s">
        <v>196</v>
      </c>
      <c r="H256" s="225">
        <v>1.722</v>
      </c>
      <c r="I256" s="12"/>
      <c r="L256" s="221"/>
      <c r="M256" s="226"/>
      <c r="N256" s="227"/>
      <c r="O256" s="227"/>
      <c r="P256" s="227"/>
      <c r="Q256" s="227"/>
      <c r="R256" s="227"/>
      <c r="S256" s="227"/>
      <c r="T256" s="228"/>
      <c r="AT256" s="223" t="s">
        <v>185</v>
      </c>
      <c r="AU256" s="223" t="s">
        <v>81</v>
      </c>
      <c r="AV256" s="222" t="s">
        <v>113</v>
      </c>
      <c r="AW256" s="222" t="s">
        <v>36</v>
      </c>
      <c r="AX256" s="222" t="s">
        <v>77</v>
      </c>
      <c r="AY256" s="223" t="s">
        <v>175</v>
      </c>
    </row>
    <row r="257" spans="2:65" s="179" customFormat="1" ht="29.85" customHeight="1">
      <c r="B257" s="178"/>
      <c r="D257" s="180" t="s">
        <v>72</v>
      </c>
      <c r="E257" s="189" t="s">
        <v>125</v>
      </c>
      <c r="F257" s="189" t="s">
        <v>362</v>
      </c>
      <c r="I257" s="8"/>
      <c r="J257" s="190">
        <f>BK257</f>
        <v>0</v>
      </c>
      <c r="L257" s="178"/>
      <c r="M257" s="183"/>
      <c r="N257" s="184"/>
      <c r="O257" s="184"/>
      <c r="P257" s="185">
        <f>SUM(P258:P276)</f>
        <v>0</v>
      </c>
      <c r="Q257" s="184"/>
      <c r="R257" s="185">
        <f>SUM(R258:R276)</f>
        <v>0</v>
      </c>
      <c r="S257" s="184"/>
      <c r="T257" s="186">
        <f>SUM(T258:T276)</f>
        <v>0</v>
      </c>
      <c r="AR257" s="180" t="s">
        <v>77</v>
      </c>
      <c r="AT257" s="187" t="s">
        <v>72</v>
      </c>
      <c r="AU257" s="187" t="s">
        <v>77</v>
      </c>
      <c r="AY257" s="180" t="s">
        <v>175</v>
      </c>
      <c r="BK257" s="188">
        <f>SUM(BK258:BK276)</f>
        <v>0</v>
      </c>
    </row>
    <row r="258" spans="2:65" s="109" customFormat="1" ht="25.5" customHeight="1">
      <c r="B258" s="110"/>
      <c r="C258" s="191" t="s">
        <v>376</v>
      </c>
      <c r="D258" s="191" t="s">
        <v>177</v>
      </c>
      <c r="E258" s="192" t="s">
        <v>364</v>
      </c>
      <c r="F258" s="193" t="s">
        <v>365</v>
      </c>
      <c r="G258" s="194" t="s">
        <v>180</v>
      </c>
      <c r="H258" s="195">
        <v>17.899999999999999</v>
      </c>
      <c r="I258" s="9"/>
      <c r="J258" s="196">
        <f>ROUND(I258*H258,2)</f>
        <v>0</v>
      </c>
      <c r="K258" s="193" t="s">
        <v>200</v>
      </c>
      <c r="L258" s="110"/>
      <c r="M258" s="197" t="s">
        <v>5</v>
      </c>
      <c r="N258" s="198" t="s">
        <v>44</v>
      </c>
      <c r="O258" s="111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AR258" s="99" t="s">
        <v>113</v>
      </c>
      <c r="AT258" s="99" t="s">
        <v>177</v>
      </c>
      <c r="AU258" s="99" t="s">
        <v>81</v>
      </c>
      <c r="AY258" s="99" t="s">
        <v>175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99" t="s">
        <v>77</v>
      </c>
      <c r="BK258" s="201">
        <f>ROUND(I258*H258,2)</f>
        <v>0</v>
      </c>
      <c r="BL258" s="99" t="s">
        <v>113</v>
      </c>
      <c r="BM258" s="99" t="s">
        <v>1352</v>
      </c>
    </row>
    <row r="259" spans="2:65" s="207" customFormat="1">
      <c r="B259" s="206"/>
      <c r="D259" s="202" t="s">
        <v>185</v>
      </c>
      <c r="E259" s="208" t="s">
        <v>5</v>
      </c>
      <c r="F259" s="209" t="s">
        <v>367</v>
      </c>
      <c r="H259" s="208" t="s">
        <v>5</v>
      </c>
      <c r="I259" s="10"/>
      <c r="L259" s="206"/>
      <c r="M259" s="210"/>
      <c r="N259" s="211"/>
      <c r="O259" s="211"/>
      <c r="P259" s="211"/>
      <c r="Q259" s="211"/>
      <c r="R259" s="211"/>
      <c r="S259" s="211"/>
      <c r="T259" s="212"/>
      <c r="AT259" s="208" t="s">
        <v>185</v>
      </c>
      <c r="AU259" s="208" t="s">
        <v>81</v>
      </c>
      <c r="AV259" s="207" t="s">
        <v>77</v>
      </c>
      <c r="AW259" s="207" t="s">
        <v>36</v>
      </c>
      <c r="AX259" s="207" t="s">
        <v>73</v>
      </c>
      <c r="AY259" s="208" t="s">
        <v>175</v>
      </c>
    </row>
    <row r="260" spans="2:65" s="214" customFormat="1">
      <c r="B260" s="213"/>
      <c r="D260" s="202" t="s">
        <v>185</v>
      </c>
      <c r="E260" s="215" t="s">
        <v>5</v>
      </c>
      <c r="F260" s="216" t="s">
        <v>1237</v>
      </c>
      <c r="H260" s="217">
        <v>4</v>
      </c>
      <c r="I260" s="11"/>
      <c r="L260" s="213"/>
      <c r="M260" s="218"/>
      <c r="N260" s="219"/>
      <c r="O260" s="219"/>
      <c r="P260" s="219"/>
      <c r="Q260" s="219"/>
      <c r="R260" s="219"/>
      <c r="S260" s="219"/>
      <c r="T260" s="220"/>
      <c r="AT260" s="215" t="s">
        <v>185</v>
      </c>
      <c r="AU260" s="215" t="s">
        <v>81</v>
      </c>
      <c r="AV260" s="214" t="s">
        <v>81</v>
      </c>
      <c r="AW260" s="214" t="s">
        <v>36</v>
      </c>
      <c r="AX260" s="214" t="s">
        <v>73</v>
      </c>
      <c r="AY260" s="215" t="s">
        <v>175</v>
      </c>
    </row>
    <row r="261" spans="2:65" s="214" customFormat="1">
      <c r="B261" s="213"/>
      <c r="D261" s="202" t="s">
        <v>185</v>
      </c>
      <c r="E261" s="215" t="s">
        <v>5</v>
      </c>
      <c r="F261" s="216" t="s">
        <v>1238</v>
      </c>
      <c r="H261" s="217">
        <v>4</v>
      </c>
      <c r="I261" s="11"/>
      <c r="L261" s="213"/>
      <c r="M261" s="218"/>
      <c r="N261" s="219"/>
      <c r="O261" s="219"/>
      <c r="P261" s="219"/>
      <c r="Q261" s="219"/>
      <c r="R261" s="219"/>
      <c r="S261" s="219"/>
      <c r="T261" s="220"/>
      <c r="AT261" s="215" t="s">
        <v>185</v>
      </c>
      <c r="AU261" s="215" t="s">
        <v>81</v>
      </c>
      <c r="AV261" s="214" t="s">
        <v>81</v>
      </c>
      <c r="AW261" s="214" t="s">
        <v>36</v>
      </c>
      <c r="AX261" s="214" t="s">
        <v>73</v>
      </c>
      <c r="AY261" s="215" t="s">
        <v>175</v>
      </c>
    </row>
    <row r="262" spans="2:65" s="214" customFormat="1">
      <c r="B262" s="213"/>
      <c r="D262" s="202" t="s">
        <v>185</v>
      </c>
      <c r="E262" s="215" t="s">
        <v>5</v>
      </c>
      <c r="F262" s="216" t="s">
        <v>1239</v>
      </c>
      <c r="H262" s="217">
        <v>9.9</v>
      </c>
      <c r="I262" s="11"/>
      <c r="L262" s="213"/>
      <c r="M262" s="218"/>
      <c r="N262" s="219"/>
      <c r="O262" s="219"/>
      <c r="P262" s="219"/>
      <c r="Q262" s="219"/>
      <c r="R262" s="219"/>
      <c r="S262" s="219"/>
      <c r="T262" s="220"/>
      <c r="AT262" s="215" t="s">
        <v>185</v>
      </c>
      <c r="AU262" s="215" t="s">
        <v>81</v>
      </c>
      <c r="AV262" s="214" t="s">
        <v>81</v>
      </c>
      <c r="AW262" s="214" t="s">
        <v>36</v>
      </c>
      <c r="AX262" s="214" t="s">
        <v>73</v>
      </c>
      <c r="AY262" s="215" t="s">
        <v>175</v>
      </c>
    </row>
    <row r="263" spans="2:65" s="222" customFormat="1">
      <c r="B263" s="221"/>
      <c r="D263" s="202" t="s">
        <v>185</v>
      </c>
      <c r="E263" s="223" t="s">
        <v>5</v>
      </c>
      <c r="F263" s="224" t="s">
        <v>196</v>
      </c>
      <c r="H263" s="225">
        <v>17.899999999999999</v>
      </c>
      <c r="I263" s="12"/>
      <c r="L263" s="221"/>
      <c r="M263" s="226"/>
      <c r="N263" s="227"/>
      <c r="O263" s="227"/>
      <c r="P263" s="227"/>
      <c r="Q263" s="227"/>
      <c r="R263" s="227"/>
      <c r="S263" s="227"/>
      <c r="T263" s="228"/>
      <c r="AT263" s="223" t="s">
        <v>185</v>
      </c>
      <c r="AU263" s="223" t="s">
        <v>81</v>
      </c>
      <c r="AV263" s="222" t="s">
        <v>113</v>
      </c>
      <c r="AW263" s="222" t="s">
        <v>36</v>
      </c>
      <c r="AX263" s="222" t="s">
        <v>77</v>
      </c>
      <c r="AY263" s="223" t="s">
        <v>175</v>
      </c>
    </row>
    <row r="264" spans="2:65" s="109" customFormat="1" ht="25.5" customHeight="1">
      <c r="B264" s="110"/>
      <c r="C264" s="191" t="s">
        <v>381</v>
      </c>
      <c r="D264" s="191" t="s">
        <v>177</v>
      </c>
      <c r="E264" s="192" t="s">
        <v>370</v>
      </c>
      <c r="F264" s="193" t="s">
        <v>371</v>
      </c>
      <c r="G264" s="194" t="s">
        <v>180</v>
      </c>
      <c r="H264" s="195">
        <v>17.899999999999999</v>
      </c>
      <c r="I264" s="9"/>
      <c r="J264" s="196">
        <f>ROUND(I264*H264,2)</f>
        <v>0</v>
      </c>
      <c r="K264" s="193" t="s">
        <v>200</v>
      </c>
      <c r="L264" s="110"/>
      <c r="M264" s="197" t="s">
        <v>5</v>
      </c>
      <c r="N264" s="198" t="s">
        <v>44</v>
      </c>
      <c r="O264" s="111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AR264" s="99" t="s">
        <v>113</v>
      </c>
      <c r="AT264" s="99" t="s">
        <v>177</v>
      </c>
      <c r="AU264" s="99" t="s">
        <v>81</v>
      </c>
      <c r="AY264" s="99" t="s">
        <v>175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99" t="s">
        <v>77</v>
      </c>
      <c r="BK264" s="201">
        <f>ROUND(I264*H264,2)</f>
        <v>0</v>
      </c>
      <c r="BL264" s="99" t="s">
        <v>113</v>
      </c>
      <c r="BM264" s="99" t="s">
        <v>1353</v>
      </c>
    </row>
    <row r="265" spans="2:65" s="207" customFormat="1">
      <c r="B265" s="206"/>
      <c r="D265" s="202" t="s">
        <v>185</v>
      </c>
      <c r="E265" s="208" t="s">
        <v>5</v>
      </c>
      <c r="F265" s="209" t="s">
        <v>373</v>
      </c>
      <c r="H265" s="208" t="s">
        <v>5</v>
      </c>
      <c r="I265" s="10"/>
      <c r="L265" s="206"/>
      <c r="M265" s="210"/>
      <c r="N265" s="211"/>
      <c r="O265" s="211"/>
      <c r="P265" s="211"/>
      <c r="Q265" s="211"/>
      <c r="R265" s="211"/>
      <c r="S265" s="211"/>
      <c r="T265" s="212"/>
      <c r="AT265" s="208" t="s">
        <v>185</v>
      </c>
      <c r="AU265" s="208" t="s">
        <v>81</v>
      </c>
      <c r="AV265" s="207" t="s">
        <v>77</v>
      </c>
      <c r="AW265" s="207" t="s">
        <v>36</v>
      </c>
      <c r="AX265" s="207" t="s">
        <v>73</v>
      </c>
      <c r="AY265" s="208" t="s">
        <v>175</v>
      </c>
    </row>
    <row r="266" spans="2:65" s="207" customFormat="1">
      <c r="B266" s="206"/>
      <c r="D266" s="202" t="s">
        <v>185</v>
      </c>
      <c r="E266" s="208" t="s">
        <v>5</v>
      </c>
      <c r="F266" s="209" t="s">
        <v>374</v>
      </c>
      <c r="H266" s="208" t="s">
        <v>5</v>
      </c>
      <c r="I266" s="10"/>
      <c r="L266" s="206"/>
      <c r="M266" s="210"/>
      <c r="N266" s="211"/>
      <c r="O266" s="211"/>
      <c r="P266" s="211"/>
      <c r="Q266" s="211"/>
      <c r="R266" s="211"/>
      <c r="S266" s="211"/>
      <c r="T266" s="212"/>
      <c r="AT266" s="208" t="s">
        <v>185</v>
      </c>
      <c r="AU266" s="208" t="s">
        <v>81</v>
      </c>
      <c r="AV266" s="207" t="s">
        <v>77</v>
      </c>
      <c r="AW266" s="207" t="s">
        <v>36</v>
      </c>
      <c r="AX266" s="207" t="s">
        <v>73</v>
      </c>
      <c r="AY266" s="208" t="s">
        <v>175</v>
      </c>
    </row>
    <row r="267" spans="2:65" s="214" customFormat="1">
      <c r="B267" s="213"/>
      <c r="D267" s="202" t="s">
        <v>185</v>
      </c>
      <c r="E267" s="215" t="s">
        <v>5</v>
      </c>
      <c r="F267" s="216" t="s">
        <v>1237</v>
      </c>
      <c r="H267" s="217">
        <v>4</v>
      </c>
      <c r="I267" s="11"/>
      <c r="L267" s="213"/>
      <c r="M267" s="218"/>
      <c r="N267" s="219"/>
      <c r="O267" s="219"/>
      <c r="P267" s="219"/>
      <c r="Q267" s="219"/>
      <c r="R267" s="219"/>
      <c r="S267" s="219"/>
      <c r="T267" s="220"/>
      <c r="AT267" s="215" t="s">
        <v>185</v>
      </c>
      <c r="AU267" s="215" t="s">
        <v>81</v>
      </c>
      <c r="AV267" s="214" t="s">
        <v>81</v>
      </c>
      <c r="AW267" s="214" t="s">
        <v>36</v>
      </c>
      <c r="AX267" s="214" t="s">
        <v>73</v>
      </c>
      <c r="AY267" s="215" t="s">
        <v>175</v>
      </c>
    </row>
    <row r="268" spans="2:65" s="214" customFormat="1">
      <c r="B268" s="213"/>
      <c r="D268" s="202" t="s">
        <v>185</v>
      </c>
      <c r="E268" s="215" t="s">
        <v>5</v>
      </c>
      <c r="F268" s="216" t="s">
        <v>1238</v>
      </c>
      <c r="H268" s="217">
        <v>4</v>
      </c>
      <c r="I268" s="11"/>
      <c r="L268" s="213"/>
      <c r="M268" s="218"/>
      <c r="N268" s="219"/>
      <c r="O268" s="219"/>
      <c r="P268" s="219"/>
      <c r="Q268" s="219"/>
      <c r="R268" s="219"/>
      <c r="S268" s="219"/>
      <c r="T268" s="220"/>
      <c r="AT268" s="215" t="s">
        <v>185</v>
      </c>
      <c r="AU268" s="215" t="s">
        <v>81</v>
      </c>
      <c r="AV268" s="214" t="s">
        <v>81</v>
      </c>
      <c r="AW268" s="214" t="s">
        <v>36</v>
      </c>
      <c r="AX268" s="214" t="s">
        <v>73</v>
      </c>
      <c r="AY268" s="215" t="s">
        <v>175</v>
      </c>
    </row>
    <row r="269" spans="2:65" s="214" customFormat="1">
      <c r="B269" s="213"/>
      <c r="D269" s="202" t="s">
        <v>185</v>
      </c>
      <c r="E269" s="215" t="s">
        <v>5</v>
      </c>
      <c r="F269" s="216" t="s">
        <v>1239</v>
      </c>
      <c r="H269" s="217">
        <v>9.9</v>
      </c>
      <c r="I269" s="11"/>
      <c r="L269" s="213"/>
      <c r="M269" s="218"/>
      <c r="N269" s="219"/>
      <c r="O269" s="219"/>
      <c r="P269" s="219"/>
      <c r="Q269" s="219"/>
      <c r="R269" s="219"/>
      <c r="S269" s="219"/>
      <c r="T269" s="220"/>
      <c r="AT269" s="215" t="s">
        <v>185</v>
      </c>
      <c r="AU269" s="215" t="s">
        <v>81</v>
      </c>
      <c r="AV269" s="214" t="s">
        <v>81</v>
      </c>
      <c r="AW269" s="214" t="s">
        <v>36</v>
      </c>
      <c r="AX269" s="214" t="s">
        <v>73</v>
      </c>
      <c r="AY269" s="215" t="s">
        <v>175</v>
      </c>
    </row>
    <row r="270" spans="2:65" s="222" customFormat="1">
      <c r="B270" s="221"/>
      <c r="D270" s="202" t="s">
        <v>185</v>
      </c>
      <c r="E270" s="223" t="s">
        <v>5</v>
      </c>
      <c r="F270" s="224" t="s">
        <v>196</v>
      </c>
      <c r="H270" s="225">
        <v>17.899999999999999</v>
      </c>
      <c r="I270" s="12"/>
      <c r="L270" s="221"/>
      <c r="M270" s="226"/>
      <c r="N270" s="227"/>
      <c r="O270" s="227"/>
      <c r="P270" s="227"/>
      <c r="Q270" s="227"/>
      <c r="R270" s="227"/>
      <c r="S270" s="227"/>
      <c r="T270" s="228"/>
      <c r="AT270" s="223" t="s">
        <v>185</v>
      </c>
      <c r="AU270" s="223" t="s">
        <v>81</v>
      </c>
      <c r="AV270" s="222" t="s">
        <v>113</v>
      </c>
      <c r="AW270" s="222" t="s">
        <v>36</v>
      </c>
      <c r="AX270" s="222" t="s">
        <v>77</v>
      </c>
      <c r="AY270" s="223" t="s">
        <v>175</v>
      </c>
    </row>
    <row r="271" spans="2:65" s="109" customFormat="1" ht="25.5" customHeight="1">
      <c r="B271" s="110"/>
      <c r="C271" s="191" t="s">
        <v>386</v>
      </c>
      <c r="D271" s="191" t="s">
        <v>177</v>
      </c>
      <c r="E271" s="192" t="s">
        <v>377</v>
      </c>
      <c r="F271" s="193" t="s">
        <v>378</v>
      </c>
      <c r="G271" s="194" t="s">
        <v>180</v>
      </c>
      <c r="H271" s="195">
        <v>17.899999999999999</v>
      </c>
      <c r="I271" s="9"/>
      <c r="J271" s="196">
        <f>ROUND(I271*H271,2)</f>
        <v>0</v>
      </c>
      <c r="K271" s="193" t="s">
        <v>200</v>
      </c>
      <c r="L271" s="110"/>
      <c r="M271" s="197" t="s">
        <v>5</v>
      </c>
      <c r="N271" s="198" t="s">
        <v>44</v>
      </c>
      <c r="O271" s="111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99" t="s">
        <v>113</v>
      </c>
      <c r="AT271" s="99" t="s">
        <v>177</v>
      </c>
      <c r="AU271" s="99" t="s">
        <v>81</v>
      </c>
      <c r="AY271" s="99" t="s">
        <v>175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99" t="s">
        <v>77</v>
      </c>
      <c r="BK271" s="201">
        <f>ROUND(I271*H271,2)</f>
        <v>0</v>
      </c>
      <c r="BL271" s="99" t="s">
        <v>113</v>
      </c>
      <c r="BM271" s="99" t="s">
        <v>1354</v>
      </c>
    </row>
    <row r="272" spans="2:65" s="207" customFormat="1">
      <c r="B272" s="206"/>
      <c r="D272" s="202" t="s">
        <v>185</v>
      </c>
      <c r="E272" s="208" t="s">
        <v>5</v>
      </c>
      <c r="F272" s="209" t="s">
        <v>367</v>
      </c>
      <c r="H272" s="208" t="s">
        <v>5</v>
      </c>
      <c r="I272" s="10"/>
      <c r="L272" s="206"/>
      <c r="M272" s="210"/>
      <c r="N272" s="211"/>
      <c r="O272" s="211"/>
      <c r="P272" s="211"/>
      <c r="Q272" s="211"/>
      <c r="R272" s="211"/>
      <c r="S272" s="211"/>
      <c r="T272" s="212"/>
      <c r="AT272" s="208" t="s">
        <v>185</v>
      </c>
      <c r="AU272" s="208" t="s">
        <v>81</v>
      </c>
      <c r="AV272" s="207" t="s">
        <v>77</v>
      </c>
      <c r="AW272" s="207" t="s">
        <v>36</v>
      </c>
      <c r="AX272" s="207" t="s">
        <v>73</v>
      </c>
      <c r="AY272" s="208" t="s">
        <v>175</v>
      </c>
    </row>
    <row r="273" spans="2:65" s="214" customFormat="1">
      <c r="B273" s="213"/>
      <c r="D273" s="202" t="s">
        <v>185</v>
      </c>
      <c r="E273" s="215" t="s">
        <v>5</v>
      </c>
      <c r="F273" s="216" t="s">
        <v>1237</v>
      </c>
      <c r="H273" s="217">
        <v>4</v>
      </c>
      <c r="I273" s="11"/>
      <c r="L273" s="213"/>
      <c r="M273" s="218"/>
      <c r="N273" s="219"/>
      <c r="O273" s="219"/>
      <c r="P273" s="219"/>
      <c r="Q273" s="219"/>
      <c r="R273" s="219"/>
      <c r="S273" s="219"/>
      <c r="T273" s="220"/>
      <c r="AT273" s="215" t="s">
        <v>185</v>
      </c>
      <c r="AU273" s="215" t="s">
        <v>81</v>
      </c>
      <c r="AV273" s="214" t="s">
        <v>81</v>
      </c>
      <c r="AW273" s="214" t="s">
        <v>36</v>
      </c>
      <c r="AX273" s="214" t="s">
        <v>73</v>
      </c>
      <c r="AY273" s="215" t="s">
        <v>175</v>
      </c>
    </row>
    <row r="274" spans="2:65" s="214" customFormat="1">
      <c r="B274" s="213"/>
      <c r="D274" s="202" t="s">
        <v>185</v>
      </c>
      <c r="E274" s="215" t="s">
        <v>5</v>
      </c>
      <c r="F274" s="216" t="s">
        <v>1238</v>
      </c>
      <c r="H274" s="217">
        <v>4</v>
      </c>
      <c r="I274" s="11"/>
      <c r="L274" s="213"/>
      <c r="M274" s="218"/>
      <c r="N274" s="219"/>
      <c r="O274" s="219"/>
      <c r="P274" s="219"/>
      <c r="Q274" s="219"/>
      <c r="R274" s="219"/>
      <c r="S274" s="219"/>
      <c r="T274" s="220"/>
      <c r="AT274" s="215" t="s">
        <v>185</v>
      </c>
      <c r="AU274" s="215" t="s">
        <v>81</v>
      </c>
      <c r="AV274" s="214" t="s">
        <v>81</v>
      </c>
      <c r="AW274" s="214" t="s">
        <v>36</v>
      </c>
      <c r="AX274" s="214" t="s">
        <v>73</v>
      </c>
      <c r="AY274" s="215" t="s">
        <v>175</v>
      </c>
    </row>
    <row r="275" spans="2:65" s="214" customFormat="1">
      <c r="B275" s="213"/>
      <c r="D275" s="202" t="s">
        <v>185</v>
      </c>
      <c r="E275" s="215" t="s">
        <v>5</v>
      </c>
      <c r="F275" s="216" t="s">
        <v>1239</v>
      </c>
      <c r="H275" s="217">
        <v>9.9</v>
      </c>
      <c r="I275" s="11"/>
      <c r="L275" s="213"/>
      <c r="M275" s="218"/>
      <c r="N275" s="219"/>
      <c r="O275" s="219"/>
      <c r="P275" s="219"/>
      <c r="Q275" s="219"/>
      <c r="R275" s="219"/>
      <c r="S275" s="219"/>
      <c r="T275" s="220"/>
      <c r="AT275" s="215" t="s">
        <v>185</v>
      </c>
      <c r="AU275" s="215" t="s">
        <v>81</v>
      </c>
      <c r="AV275" s="214" t="s">
        <v>81</v>
      </c>
      <c r="AW275" s="214" t="s">
        <v>36</v>
      </c>
      <c r="AX275" s="214" t="s">
        <v>73</v>
      </c>
      <c r="AY275" s="215" t="s">
        <v>175</v>
      </c>
    </row>
    <row r="276" spans="2:65" s="222" customFormat="1">
      <c r="B276" s="221"/>
      <c r="D276" s="202" t="s">
        <v>185</v>
      </c>
      <c r="E276" s="223" t="s">
        <v>5</v>
      </c>
      <c r="F276" s="224" t="s">
        <v>196</v>
      </c>
      <c r="H276" s="225">
        <v>17.899999999999999</v>
      </c>
      <c r="I276" s="12"/>
      <c r="L276" s="221"/>
      <c r="M276" s="226"/>
      <c r="N276" s="227"/>
      <c r="O276" s="227"/>
      <c r="P276" s="227"/>
      <c r="Q276" s="227"/>
      <c r="R276" s="227"/>
      <c r="S276" s="227"/>
      <c r="T276" s="228"/>
      <c r="AT276" s="223" t="s">
        <v>185</v>
      </c>
      <c r="AU276" s="223" t="s">
        <v>81</v>
      </c>
      <c r="AV276" s="222" t="s">
        <v>113</v>
      </c>
      <c r="AW276" s="222" t="s">
        <v>36</v>
      </c>
      <c r="AX276" s="222" t="s">
        <v>77</v>
      </c>
      <c r="AY276" s="223" t="s">
        <v>175</v>
      </c>
    </row>
    <row r="277" spans="2:65" s="179" customFormat="1" ht="29.85" customHeight="1">
      <c r="B277" s="178"/>
      <c r="D277" s="180" t="s">
        <v>72</v>
      </c>
      <c r="E277" s="189" t="s">
        <v>225</v>
      </c>
      <c r="F277" s="189" t="s">
        <v>380</v>
      </c>
      <c r="I277" s="8"/>
      <c r="J277" s="190">
        <f>SUM(J278:J335)</f>
        <v>0</v>
      </c>
      <c r="L277" s="178"/>
      <c r="M277" s="183"/>
      <c r="N277" s="184"/>
      <c r="O277" s="184"/>
      <c r="P277" s="185">
        <f>SUM(P278:P331)</f>
        <v>0</v>
      </c>
      <c r="Q277" s="184"/>
      <c r="R277" s="185">
        <f>SUM(R278:R331)</f>
        <v>12.353063000000001</v>
      </c>
      <c r="S277" s="184"/>
      <c r="T277" s="186">
        <f>SUM(T278:T331)</f>
        <v>0.5</v>
      </c>
      <c r="AR277" s="180" t="s">
        <v>77</v>
      </c>
      <c r="AT277" s="187" t="s">
        <v>72</v>
      </c>
      <c r="AU277" s="187" t="s">
        <v>77</v>
      </c>
      <c r="AY277" s="180" t="s">
        <v>175</v>
      </c>
      <c r="BK277" s="188">
        <f>SUM(BK278:BK331)</f>
        <v>0</v>
      </c>
    </row>
    <row r="278" spans="2:65" s="109" customFormat="1" ht="25.5" customHeight="1">
      <c r="B278" s="110"/>
      <c r="C278" s="191" t="s">
        <v>390</v>
      </c>
      <c r="D278" s="191" t="s">
        <v>177</v>
      </c>
      <c r="E278" s="192" t="s">
        <v>1355</v>
      </c>
      <c r="F278" s="193" t="s">
        <v>1356</v>
      </c>
      <c r="G278" s="194" t="s">
        <v>199</v>
      </c>
      <c r="H278" s="195">
        <v>0.6</v>
      </c>
      <c r="I278" s="9"/>
      <c r="J278" s="196">
        <f>ROUND(I278*H278,2)</f>
        <v>0</v>
      </c>
      <c r="K278" s="193" t="s">
        <v>200</v>
      </c>
      <c r="L278" s="110"/>
      <c r="M278" s="197" t="s">
        <v>5</v>
      </c>
      <c r="N278" s="198" t="s">
        <v>44</v>
      </c>
      <c r="O278" s="111"/>
      <c r="P278" s="199">
        <f>O278*H278</f>
        <v>0</v>
      </c>
      <c r="Q278" s="199">
        <v>3.0000000000000001E-5</v>
      </c>
      <c r="R278" s="199">
        <f>Q278*H278</f>
        <v>1.8E-5</v>
      </c>
      <c r="S278" s="199">
        <v>0</v>
      </c>
      <c r="T278" s="200">
        <f>S278*H278</f>
        <v>0</v>
      </c>
      <c r="AR278" s="99" t="s">
        <v>113</v>
      </c>
      <c r="AT278" s="99" t="s">
        <v>177</v>
      </c>
      <c r="AU278" s="99" t="s">
        <v>81</v>
      </c>
      <c r="AY278" s="99" t="s">
        <v>175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99" t="s">
        <v>77</v>
      </c>
      <c r="BK278" s="201">
        <f>ROUND(I278*H278,2)</f>
        <v>0</v>
      </c>
      <c r="BL278" s="99" t="s">
        <v>113</v>
      </c>
      <c r="BM278" s="99" t="s">
        <v>1357</v>
      </c>
    </row>
    <row r="279" spans="2:65" s="214" customFormat="1">
      <c r="B279" s="213"/>
      <c r="D279" s="202" t="s">
        <v>185</v>
      </c>
      <c r="E279" s="215" t="s">
        <v>5</v>
      </c>
      <c r="F279" s="216" t="s">
        <v>1358</v>
      </c>
      <c r="H279" s="217">
        <v>0.6</v>
      </c>
      <c r="I279" s="11"/>
      <c r="L279" s="213"/>
      <c r="M279" s="218"/>
      <c r="N279" s="219"/>
      <c r="O279" s="219"/>
      <c r="P279" s="219"/>
      <c r="Q279" s="219"/>
      <c r="R279" s="219"/>
      <c r="S279" s="219"/>
      <c r="T279" s="220"/>
      <c r="AT279" s="215" t="s">
        <v>185</v>
      </c>
      <c r="AU279" s="215" t="s">
        <v>81</v>
      </c>
      <c r="AV279" s="214" t="s">
        <v>81</v>
      </c>
      <c r="AW279" s="214" t="s">
        <v>36</v>
      </c>
      <c r="AX279" s="214" t="s">
        <v>77</v>
      </c>
      <c r="AY279" s="215" t="s">
        <v>175</v>
      </c>
    </row>
    <row r="280" spans="2:65" s="109" customFormat="1" ht="16.5" customHeight="1">
      <c r="B280" s="110"/>
      <c r="C280" s="229" t="s">
        <v>393</v>
      </c>
      <c r="D280" s="229" t="s">
        <v>287</v>
      </c>
      <c r="E280" s="230" t="s">
        <v>1359</v>
      </c>
      <c r="F280" s="231" t="s">
        <v>1360</v>
      </c>
      <c r="G280" s="232" t="s">
        <v>199</v>
      </c>
      <c r="H280" s="233">
        <v>0.6</v>
      </c>
      <c r="I280" s="13"/>
      <c r="J280" s="234">
        <f>ROUND(I280*H280,2)</f>
        <v>0</v>
      </c>
      <c r="K280" s="231" t="s">
        <v>200</v>
      </c>
      <c r="L280" s="235"/>
      <c r="M280" s="236" t="s">
        <v>5</v>
      </c>
      <c r="N280" s="237" t="s">
        <v>44</v>
      </c>
      <c r="O280" s="111"/>
      <c r="P280" s="199">
        <f>O280*H280</f>
        <v>0</v>
      </c>
      <c r="Q280" s="199">
        <v>0.53749999999999998</v>
      </c>
      <c r="R280" s="199">
        <f>Q280*H280</f>
        <v>0.32249999999999995</v>
      </c>
      <c r="S280" s="199">
        <v>0</v>
      </c>
      <c r="T280" s="200">
        <f>S280*H280</f>
        <v>0</v>
      </c>
      <c r="AR280" s="99" t="s">
        <v>225</v>
      </c>
      <c r="AT280" s="99" t="s">
        <v>287</v>
      </c>
      <c r="AU280" s="99" t="s">
        <v>81</v>
      </c>
      <c r="AY280" s="99" t="s">
        <v>175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99" t="s">
        <v>77</v>
      </c>
      <c r="BK280" s="201">
        <f>ROUND(I280*H280,2)</f>
        <v>0</v>
      </c>
      <c r="BL280" s="99" t="s">
        <v>113</v>
      </c>
      <c r="BM280" s="99" t="s">
        <v>1361</v>
      </c>
    </row>
    <row r="281" spans="2:65" s="109" customFormat="1" ht="51" customHeight="1">
      <c r="B281" s="110"/>
      <c r="C281" s="191" t="s">
        <v>400</v>
      </c>
      <c r="D281" s="191" t="s">
        <v>177</v>
      </c>
      <c r="E281" s="192" t="s">
        <v>1362</v>
      </c>
      <c r="F281" s="193" t="s">
        <v>2653</v>
      </c>
      <c r="G281" s="194" t="s">
        <v>199</v>
      </c>
      <c r="H281" s="195">
        <v>1</v>
      </c>
      <c r="I281" s="9"/>
      <c r="J281" s="196">
        <f>ROUND(I281*H281,2)</f>
        <v>0</v>
      </c>
      <c r="K281" s="193" t="s">
        <v>5</v>
      </c>
      <c r="L281" s="110"/>
      <c r="M281" s="197" t="s">
        <v>5</v>
      </c>
      <c r="N281" s="198" t="s">
        <v>44</v>
      </c>
      <c r="O281" s="111"/>
      <c r="P281" s="199">
        <f>O281*H281</f>
        <v>0</v>
      </c>
      <c r="Q281" s="199">
        <v>3.0000000000000001E-5</v>
      </c>
      <c r="R281" s="199">
        <f>Q281*H281</f>
        <v>3.0000000000000001E-5</v>
      </c>
      <c r="S281" s="199">
        <v>0</v>
      </c>
      <c r="T281" s="200">
        <f>S281*H281</f>
        <v>0</v>
      </c>
      <c r="AR281" s="99" t="s">
        <v>113</v>
      </c>
      <c r="AT281" s="99" t="s">
        <v>177</v>
      </c>
      <c r="AU281" s="99" t="s">
        <v>81</v>
      </c>
      <c r="AY281" s="99" t="s">
        <v>175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99" t="s">
        <v>77</v>
      </c>
      <c r="BK281" s="201">
        <f>ROUND(I281*H281,2)</f>
        <v>0</v>
      </c>
      <c r="BL281" s="99" t="s">
        <v>113</v>
      </c>
      <c r="BM281" s="99" t="s">
        <v>1363</v>
      </c>
    </row>
    <row r="282" spans="2:65" s="109" customFormat="1" ht="25.5" customHeight="1">
      <c r="B282" s="110"/>
      <c r="C282" s="191" t="s">
        <v>404</v>
      </c>
      <c r="D282" s="191" t="s">
        <v>177</v>
      </c>
      <c r="E282" s="192" t="s">
        <v>1364</v>
      </c>
      <c r="F282" s="193" t="s">
        <v>1365</v>
      </c>
      <c r="G282" s="194" t="s">
        <v>341</v>
      </c>
      <c r="H282" s="195">
        <v>1</v>
      </c>
      <c r="I282" s="9"/>
      <c r="J282" s="196">
        <f>ROUND(I282*H282,2)</f>
        <v>0</v>
      </c>
      <c r="K282" s="193" t="s">
        <v>5</v>
      </c>
      <c r="L282" s="110"/>
      <c r="M282" s="197" t="s">
        <v>5</v>
      </c>
      <c r="N282" s="198" t="s">
        <v>44</v>
      </c>
      <c r="O282" s="111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AR282" s="99" t="s">
        <v>113</v>
      </c>
      <c r="AT282" s="99" t="s">
        <v>177</v>
      </c>
      <c r="AU282" s="99" t="s">
        <v>81</v>
      </c>
      <c r="AY282" s="99" t="s">
        <v>175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99" t="s">
        <v>77</v>
      </c>
      <c r="BK282" s="201">
        <f>ROUND(I282*H282,2)</f>
        <v>0</v>
      </c>
      <c r="BL282" s="99" t="s">
        <v>113</v>
      </c>
      <c r="BM282" s="99" t="s">
        <v>1366</v>
      </c>
    </row>
    <row r="283" spans="2:65" s="109" customFormat="1" ht="25.5" customHeight="1">
      <c r="B283" s="110"/>
      <c r="C283" s="191" t="s">
        <v>411</v>
      </c>
      <c r="D283" s="191" t="s">
        <v>177</v>
      </c>
      <c r="E283" s="192" t="s">
        <v>405</v>
      </c>
      <c r="F283" s="193" t="s">
        <v>406</v>
      </c>
      <c r="G283" s="194" t="s">
        <v>199</v>
      </c>
      <c r="H283" s="195">
        <v>1.2</v>
      </c>
      <c r="I283" s="9"/>
      <c r="J283" s="196">
        <f>ROUND(I283*H283,2)</f>
        <v>0</v>
      </c>
      <c r="K283" s="193" t="s">
        <v>200</v>
      </c>
      <c r="L283" s="110"/>
      <c r="M283" s="197" t="s">
        <v>5</v>
      </c>
      <c r="N283" s="198" t="s">
        <v>44</v>
      </c>
      <c r="O283" s="111"/>
      <c r="P283" s="199">
        <f>O283*H283</f>
        <v>0</v>
      </c>
      <c r="Q283" s="199">
        <v>8.0000000000000007E-5</v>
      </c>
      <c r="R283" s="199">
        <f>Q283*H283</f>
        <v>9.6000000000000002E-5</v>
      </c>
      <c r="S283" s="199">
        <v>0</v>
      </c>
      <c r="T283" s="200">
        <f>S283*H283</f>
        <v>0</v>
      </c>
      <c r="AR283" s="99" t="s">
        <v>113</v>
      </c>
      <c r="AT283" s="99" t="s">
        <v>177</v>
      </c>
      <c r="AU283" s="99" t="s">
        <v>81</v>
      </c>
      <c r="AY283" s="99" t="s">
        <v>175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99" t="s">
        <v>77</v>
      </c>
      <c r="BK283" s="201">
        <f>ROUND(I283*H283,2)</f>
        <v>0</v>
      </c>
      <c r="BL283" s="99" t="s">
        <v>113</v>
      </c>
      <c r="BM283" s="99" t="s">
        <v>1367</v>
      </c>
    </row>
    <row r="284" spans="2:65" s="214" customFormat="1">
      <c r="B284" s="213"/>
      <c r="D284" s="202" t="s">
        <v>185</v>
      </c>
      <c r="E284" s="215" t="s">
        <v>5</v>
      </c>
      <c r="F284" s="216" t="s">
        <v>1368</v>
      </c>
      <c r="H284" s="217">
        <v>0.6</v>
      </c>
      <c r="I284" s="11"/>
      <c r="L284" s="213"/>
      <c r="M284" s="218"/>
      <c r="N284" s="219"/>
      <c r="O284" s="219"/>
      <c r="P284" s="219"/>
      <c r="Q284" s="219"/>
      <c r="R284" s="219"/>
      <c r="S284" s="219"/>
      <c r="T284" s="220"/>
      <c r="AT284" s="215" t="s">
        <v>185</v>
      </c>
      <c r="AU284" s="215" t="s">
        <v>81</v>
      </c>
      <c r="AV284" s="214" t="s">
        <v>81</v>
      </c>
      <c r="AW284" s="214" t="s">
        <v>36</v>
      </c>
      <c r="AX284" s="214" t="s">
        <v>73</v>
      </c>
      <c r="AY284" s="215" t="s">
        <v>175</v>
      </c>
    </row>
    <row r="285" spans="2:65" s="214" customFormat="1">
      <c r="B285" s="213"/>
      <c r="D285" s="202" t="s">
        <v>185</v>
      </c>
      <c r="E285" s="215" t="s">
        <v>5</v>
      </c>
      <c r="F285" s="216" t="s">
        <v>1358</v>
      </c>
      <c r="H285" s="217">
        <v>0.6</v>
      </c>
      <c r="I285" s="11"/>
      <c r="L285" s="213"/>
      <c r="M285" s="218"/>
      <c r="N285" s="219"/>
      <c r="O285" s="219"/>
      <c r="P285" s="219"/>
      <c r="Q285" s="219"/>
      <c r="R285" s="219"/>
      <c r="S285" s="219"/>
      <c r="T285" s="220"/>
      <c r="AT285" s="215" t="s">
        <v>185</v>
      </c>
      <c r="AU285" s="215" t="s">
        <v>81</v>
      </c>
      <c r="AV285" s="214" t="s">
        <v>81</v>
      </c>
      <c r="AW285" s="214" t="s">
        <v>36</v>
      </c>
      <c r="AX285" s="214" t="s">
        <v>73</v>
      </c>
      <c r="AY285" s="215" t="s">
        <v>175</v>
      </c>
    </row>
    <row r="286" spans="2:65" s="222" customFormat="1">
      <c r="B286" s="221"/>
      <c r="D286" s="202" t="s">
        <v>185</v>
      </c>
      <c r="E286" s="223" t="s">
        <v>5</v>
      </c>
      <c r="F286" s="224" t="s">
        <v>196</v>
      </c>
      <c r="H286" s="225">
        <v>1.2</v>
      </c>
      <c r="I286" s="12"/>
      <c r="L286" s="221"/>
      <c r="M286" s="226"/>
      <c r="N286" s="227"/>
      <c r="O286" s="227"/>
      <c r="P286" s="227"/>
      <c r="Q286" s="227"/>
      <c r="R286" s="227"/>
      <c r="S286" s="227"/>
      <c r="T286" s="228"/>
      <c r="AT286" s="223" t="s">
        <v>185</v>
      </c>
      <c r="AU286" s="223" t="s">
        <v>81</v>
      </c>
      <c r="AV286" s="222" t="s">
        <v>113</v>
      </c>
      <c r="AW286" s="222" t="s">
        <v>36</v>
      </c>
      <c r="AX286" s="222" t="s">
        <v>77</v>
      </c>
      <c r="AY286" s="223" t="s">
        <v>175</v>
      </c>
    </row>
    <row r="287" spans="2:65" s="109" customFormat="1" ht="25.5" customHeight="1">
      <c r="B287" s="110"/>
      <c r="C287" s="229" t="s">
        <v>416</v>
      </c>
      <c r="D287" s="229" t="s">
        <v>287</v>
      </c>
      <c r="E287" s="230" t="s">
        <v>417</v>
      </c>
      <c r="F287" s="231" t="s">
        <v>418</v>
      </c>
      <c r="G287" s="232" t="s">
        <v>199</v>
      </c>
      <c r="H287" s="233">
        <v>1.2</v>
      </c>
      <c r="I287" s="13"/>
      <c r="J287" s="234">
        <f>ROUND(I287*H287,2)</f>
        <v>0</v>
      </c>
      <c r="K287" s="231" t="s">
        <v>200</v>
      </c>
      <c r="L287" s="235"/>
      <c r="M287" s="236" t="s">
        <v>5</v>
      </c>
      <c r="N287" s="237" t="s">
        <v>44</v>
      </c>
      <c r="O287" s="111"/>
      <c r="P287" s="199">
        <f>O287*H287</f>
        <v>0</v>
      </c>
      <c r="Q287" s="199">
        <v>7.5020000000000003E-2</v>
      </c>
      <c r="R287" s="199">
        <f>Q287*H287</f>
        <v>9.0024000000000007E-2</v>
      </c>
      <c r="S287" s="199">
        <v>0</v>
      </c>
      <c r="T287" s="200">
        <f>S287*H287</f>
        <v>0</v>
      </c>
      <c r="AR287" s="99" t="s">
        <v>225</v>
      </c>
      <c r="AT287" s="99" t="s">
        <v>287</v>
      </c>
      <c r="AU287" s="99" t="s">
        <v>81</v>
      </c>
      <c r="AY287" s="99" t="s">
        <v>175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99" t="s">
        <v>77</v>
      </c>
      <c r="BK287" s="201">
        <f>ROUND(I287*H287,2)</f>
        <v>0</v>
      </c>
      <c r="BL287" s="99" t="s">
        <v>113</v>
      </c>
      <c r="BM287" s="99" t="s">
        <v>1369</v>
      </c>
    </row>
    <row r="288" spans="2:65" s="214" customFormat="1">
      <c r="B288" s="213"/>
      <c r="D288" s="202" t="s">
        <v>185</v>
      </c>
      <c r="E288" s="215" t="s">
        <v>5</v>
      </c>
      <c r="F288" s="216" t="s">
        <v>1089</v>
      </c>
      <c r="H288" s="217">
        <v>1.2</v>
      </c>
      <c r="I288" s="11"/>
      <c r="L288" s="213"/>
      <c r="M288" s="218"/>
      <c r="N288" s="219"/>
      <c r="O288" s="219"/>
      <c r="P288" s="219"/>
      <c r="Q288" s="219"/>
      <c r="R288" s="219"/>
      <c r="S288" s="219"/>
      <c r="T288" s="220"/>
      <c r="AT288" s="215" t="s">
        <v>185</v>
      </c>
      <c r="AU288" s="215" t="s">
        <v>81</v>
      </c>
      <c r="AV288" s="214" t="s">
        <v>81</v>
      </c>
      <c r="AW288" s="214" t="s">
        <v>36</v>
      </c>
      <c r="AX288" s="214" t="s">
        <v>77</v>
      </c>
      <c r="AY288" s="215" t="s">
        <v>175</v>
      </c>
    </row>
    <row r="289" spans="2:65" s="109" customFormat="1" ht="38.25" customHeight="1">
      <c r="B289" s="110"/>
      <c r="C289" s="191" t="s">
        <v>421</v>
      </c>
      <c r="D289" s="191" t="s">
        <v>177</v>
      </c>
      <c r="E289" s="192" t="s">
        <v>1209</v>
      </c>
      <c r="F289" s="193" t="s">
        <v>2654</v>
      </c>
      <c r="G289" s="194" t="s">
        <v>341</v>
      </c>
      <c r="H289" s="195">
        <v>2</v>
      </c>
      <c r="I289" s="9"/>
      <c r="J289" s="196">
        <f>ROUND(I289*H289,2)</f>
        <v>0</v>
      </c>
      <c r="K289" s="193" t="s">
        <v>200</v>
      </c>
      <c r="L289" s="110"/>
      <c r="M289" s="197" t="s">
        <v>5</v>
      </c>
      <c r="N289" s="198" t="s">
        <v>44</v>
      </c>
      <c r="O289" s="111"/>
      <c r="P289" s="199">
        <f>O289*H289</f>
        <v>0</v>
      </c>
      <c r="Q289" s="199">
        <v>1.75E-3</v>
      </c>
      <c r="R289" s="199">
        <f>Q289*H289</f>
        <v>3.5000000000000001E-3</v>
      </c>
      <c r="S289" s="199">
        <v>0</v>
      </c>
      <c r="T289" s="200">
        <f>S289*H289</f>
        <v>0</v>
      </c>
      <c r="AR289" s="99" t="s">
        <v>113</v>
      </c>
      <c r="AT289" s="99" t="s">
        <v>177</v>
      </c>
      <c r="AU289" s="99" t="s">
        <v>81</v>
      </c>
      <c r="AY289" s="99" t="s">
        <v>175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99" t="s">
        <v>77</v>
      </c>
      <c r="BK289" s="201">
        <f>ROUND(I289*H289,2)</f>
        <v>0</v>
      </c>
      <c r="BL289" s="99" t="s">
        <v>113</v>
      </c>
      <c r="BM289" s="99" t="s">
        <v>1370</v>
      </c>
    </row>
    <row r="290" spans="2:65" s="109" customFormat="1" ht="25.5" customHeight="1">
      <c r="B290" s="110"/>
      <c r="C290" s="191" t="s">
        <v>425</v>
      </c>
      <c r="D290" s="191" t="s">
        <v>177</v>
      </c>
      <c r="E290" s="192" t="s">
        <v>1371</v>
      </c>
      <c r="F290" s="193" t="s">
        <v>1372</v>
      </c>
      <c r="G290" s="194" t="s">
        <v>199</v>
      </c>
      <c r="H290" s="195">
        <v>0.75</v>
      </c>
      <c r="I290" s="9"/>
      <c r="J290" s="196">
        <f>ROUND(I290*H290,2)</f>
        <v>0</v>
      </c>
      <c r="K290" s="193" t="s">
        <v>200</v>
      </c>
      <c r="L290" s="110"/>
      <c r="M290" s="197" t="s">
        <v>5</v>
      </c>
      <c r="N290" s="198" t="s">
        <v>44</v>
      </c>
      <c r="O290" s="111"/>
      <c r="P290" s="199">
        <f>O290*H290</f>
        <v>0</v>
      </c>
      <c r="Q290" s="199">
        <v>1.4999999999999999E-4</v>
      </c>
      <c r="R290" s="199">
        <f>Q290*H290</f>
        <v>1.125E-4</v>
      </c>
      <c r="S290" s="199">
        <v>0</v>
      </c>
      <c r="T290" s="200">
        <f>S290*H290</f>
        <v>0</v>
      </c>
      <c r="AR290" s="99" t="s">
        <v>113</v>
      </c>
      <c r="AT290" s="99" t="s">
        <v>177</v>
      </c>
      <c r="AU290" s="99" t="s">
        <v>81</v>
      </c>
      <c r="AY290" s="99" t="s">
        <v>175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99" t="s">
        <v>77</v>
      </c>
      <c r="BK290" s="201">
        <f>ROUND(I290*H290,2)</f>
        <v>0</v>
      </c>
      <c r="BL290" s="99" t="s">
        <v>113</v>
      </c>
      <c r="BM290" s="99" t="s">
        <v>1373</v>
      </c>
    </row>
    <row r="291" spans="2:65" s="109" customFormat="1" ht="25.5" customHeight="1">
      <c r="B291" s="110"/>
      <c r="C291" s="229" t="s">
        <v>430</v>
      </c>
      <c r="D291" s="229" t="s">
        <v>287</v>
      </c>
      <c r="E291" s="230" t="s">
        <v>1374</v>
      </c>
      <c r="F291" s="231" t="s">
        <v>1375</v>
      </c>
      <c r="G291" s="232" t="s">
        <v>199</v>
      </c>
      <c r="H291" s="233">
        <v>0.75</v>
      </c>
      <c r="I291" s="13"/>
      <c r="J291" s="234">
        <f>ROUND(I291*H291,2)</f>
        <v>0</v>
      </c>
      <c r="K291" s="231" t="s">
        <v>200</v>
      </c>
      <c r="L291" s="235"/>
      <c r="M291" s="236" t="s">
        <v>5</v>
      </c>
      <c r="N291" s="237" t="s">
        <v>44</v>
      </c>
      <c r="O291" s="111"/>
      <c r="P291" s="199">
        <f>O291*H291</f>
        <v>0</v>
      </c>
      <c r="Q291" s="199">
        <v>0.37191000000000002</v>
      </c>
      <c r="R291" s="199">
        <f>Q291*H291</f>
        <v>0.27893250000000003</v>
      </c>
      <c r="S291" s="199">
        <v>0</v>
      </c>
      <c r="T291" s="200">
        <f>S291*H291</f>
        <v>0</v>
      </c>
      <c r="AR291" s="99" t="s">
        <v>225</v>
      </c>
      <c r="AT291" s="99" t="s">
        <v>287</v>
      </c>
      <c r="AU291" s="99" t="s">
        <v>81</v>
      </c>
      <c r="AY291" s="99" t="s">
        <v>175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99" t="s">
        <v>77</v>
      </c>
      <c r="BK291" s="201">
        <f>ROUND(I291*H291,2)</f>
        <v>0</v>
      </c>
      <c r="BL291" s="99" t="s">
        <v>113</v>
      </c>
      <c r="BM291" s="99" t="s">
        <v>1376</v>
      </c>
    </row>
    <row r="292" spans="2:65" s="109" customFormat="1" ht="38.25" customHeight="1">
      <c r="B292" s="110"/>
      <c r="C292" s="191" t="s">
        <v>434</v>
      </c>
      <c r="D292" s="191" t="s">
        <v>177</v>
      </c>
      <c r="E292" s="192" t="s">
        <v>1377</v>
      </c>
      <c r="F292" s="193" t="s">
        <v>2655</v>
      </c>
      <c r="G292" s="194" t="s">
        <v>341</v>
      </c>
      <c r="H292" s="195">
        <v>1</v>
      </c>
      <c r="I292" s="9"/>
      <c r="J292" s="196">
        <f>ROUND(I292*H292,2)</f>
        <v>0</v>
      </c>
      <c r="K292" s="193" t="s">
        <v>200</v>
      </c>
      <c r="L292" s="110"/>
      <c r="M292" s="197" t="s">
        <v>5</v>
      </c>
      <c r="N292" s="198" t="s">
        <v>44</v>
      </c>
      <c r="O292" s="111"/>
      <c r="P292" s="199">
        <f>O292*H292</f>
        <v>0</v>
      </c>
      <c r="Q292" s="199">
        <v>2.9499999999999999E-3</v>
      </c>
      <c r="R292" s="199">
        <f>Q292*H292</f>
        <v>2.9499999999999999E-3</v>
      </c>
      <c r="S292" s="199">
        <v>0</v>
      </c>
      <c r="T292" s="200">
        <f>S292*H292</f>
        <v>0</v>
      </c>
      <c r="AR292" s="99" t="s">
        <v>113</v>
      </c>
      <c r="AT292" s="99" t="s">
        <v>177</v>
      </c>
      <c r="AU292" s="99" t="s">
        <v>81</v>
      </c>
      <c r="AY292" s="99" t="s">
        <v>175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99" t="s">
        <v>77</v>
      </c>
      <c r="BK292" s="201">
        <f>ROUND(I292*H292,2)</f>
        <v>0</v>
      </c>
      <c r="BL292" s="99" t="s">
        <v>113</v>
      </c>
      <c r="BM292" s="99" t="s">
        <v>1378</v>
      </c>
    </row>
    <row r="293" spans="2:65" s="109" customFormat="1" ht="16.5" customHeight="1">
      <c r="B293" s="110"/>
      <c r="C293" s="191" t="s">
        <v>438</v>
      </c>
      <c r="D293" s="191" t="s">
        <v>177</v>
      </c>
      <c r="E293" s="192" t="s">
        <v>469</v>
      </c>
      <c r="F293" s="193" t="s">
        <v>470</v>
      </c>
      <c r="G293" s="194" t="s">
        <v>341</v>
      </c>
      <c r="H293" s="195">
        <v>3</v>
      </c>
      <c r="I293" s="9"/>
      <c r="J293" s="196">
        <f>ROUND(I293*H293,2)</f>
        <v>0</v>
      </c>
      <c r="K293" s="193" t="s">
        <v>200</v>
      </c>
      <c r="L293" s="110"/>
      <c r="M293" s="197" t="s">
        <v>5</v>
      </c>
      <c r="N293" s="198" t="s">
        <v>44</v>
      </c>
      <c r="O293" s="111"/>
      <c r="P293" s="199">
        <f>O293*H293</f>
        <v>0</v>
      </c>
      <c r="Q293" s="199">
        <v>9.1800000000000007E-3</v>
      </c>
      <c r="R293" s="199">
        <f>Q293*H293</f>
        <v>2.7540000000000002E-2</v>
      </c>
      <c r="S293" s="199">
        <v>0</v>
      </c>
      <c r="T293" s="200">
        <f>S293*H293</f>
        <v>0</v>
      </c>
      <c r="AR293" s="99" t="s">
        <v>113</v>
      </c>
      <c r="AT293" s="99" t="s">
        <v>177</v>
      </c>
      <c r="AU293" s="99" t="s">
        <v>81</v>
      </c>
      <c r="AY293" s="99" t="s">
        <v>175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99" t="s">
        <v>77</v>
      </c>
      <c r="BK293" s="201">
        <f>ROUND(I293*H293,2)</f>
        <v>0</v>
      </c>
      <c r="BL293" s="99" t="s">
        <v>113</v>
      </c>
      <c r="BM293" s="99" t="s">
        <v>1379</v>
      </c>
    </row>
    <row r="294" spans="2:65" s="207" customFormat="1">
      <c r="B294" s="206"/>
      <c r="D294" s="202" t="s">
        <v>185</v>
      </c>
      <c r="E294" s="208" t="s">
        <v>5</v>
      </c>
      <c r="F294" s="209" t="s">
        <v>343</v>
      </c>
      <c r="H294" s="208" t="s">
        <v>5</v>
      </c>
      <c r="I294" s="10"/>
      <c r="L294" s="206"/>
      <c r="M294" s="210"/>
      <c r="N294" s="211"/>
      <c r="O294" s="211"/>
      <c r="P294" s="211"/>
      <c r="Q294" s="211"/>
      <c r="R294" s="211"/>
      <c r="S294" s="211"/>
      <c r="T294" s="212"/>
      <c r="AT294" s="208" t="s">
        <v>185</v>
      </c>
      <c r="AU294" s="208" t="s">
        <v>81</v>
      </c>
      <c r="AV294" s="207" t="s">
        <v>77</v>
      </c>
      <c r="AW294" s="207" t="s">
        <v>36</v>
      </c>
      <c r="AX294" s="207" t="s">
        <v>73</v>
      </c>
      <c r="AY294" s="208" t="s">
        <v>175</v>
      </c>
    </row>
    <row r="295" spans="2:65" s="214" customFormat="1">
      <c r="B295" s="213"/>
      <c r="D295" s="202" t="s">
        <v>185</v>
      </c>
      <c r="E295" s="215" t="s">
        <v>5</v>
      </c>
      <c r="F295" s="216" t="s">
        <v>1380</v>
      </c>
      <c r="H295" s="217">
        <v>1</v>
      </c>
      <c r="I295" s="11"/>
      <c r="L295" s="213"/>
      <c r="M295" s="218"/>
      <c r="N295" s="219"/>
      <c r="O295" s="219"/>
      <c r="P295" s="219"/>
      <c r="Q295" s="219"/>
      <c r="R295" s="219"/>
      <c r="S295" s="219"/>
      <c r="T295" s="220"/>
      <c r="AT295" s="215" t="s">
        <v>185</v>
      </c>
      <c r="AU295" s="215" t="s">
        <v>81</v>
      </c>
      <c r="AV295" s="214" t="s">
        <v>81</v>
      </c>
      <c r="AW295" s="214" t="s">
        <v>36</v>
      </c>
      <c r="AX295" s="214" t="s">
        <v>73</v>
      </c>
      <c r="AY295" s="215" t="s">
        <v>175</v>
      </c>
    </row>
    <row r="296" spans="2:65" s="214" customFormat="1">
      <c r="B296" s="213"/>
      <c r="D296" s="202" t="s">
        <v>185</v>
      </c>
      <c r="E296" s="215" t="s">
        <v>5</v>
      </c>
      <c r="F296" s="216" t="s">
        <v>1381</v>
      </c>
      <c r="H296" s="217">
        <v>2</v>
      </c>
      <c r="I296" s="11"/>
      <c r="L296" s="213"/>
      <c r="M296" s="218"/>
      <c r="N296" s="219"/>
      <c r="O296" s="219"/>
      <c r="P296" s="219"/>
      <c r="Q296" s="219"/>
      <c r="R296" s="219"/>
      <c r="S296" s="219"/>
      <c r="T296" s="220"/>
      <c r="AT296" s="215" t="s">
        <v>185</v>
      </c>
      <c r="AU296" s="215" t="s">
        <v>81</v>
      </c>
      <c r="AV296" s="214" t="s">
        <v>81</v>
      </c>
      <c r="AW296" s="214" t="s">
        <v>36</v>
      </c>
      <c r="AX296" s="214" t="s">
        <v>73</v>
      </c>
      <c r="AY296" s="215" t="s">
        <v>175</v>
      </c>
    </row>
    <row r="297" spans="2:65" s="222" customFormat="1">
      <c r="B297" s="221"/>
      <c r="D297" s="202" t="s">
        <v>185</v>
      </c>
      <c r="E297" s="223" t="s">
        <v>5</v>
      </c>
      <c r="F297" s="224" t="s">
        <v>196</v>
      </c>
      <c r="H297" s="225">
        <v>3</v>
      </c>
      <c r="I297" s="12"/>
      <c r="L297" s="221"/>
      <c r="M297" s="226"/>
      <c r="N297" s="227"/>
      <c r="O297" s="227"/>
      <c r="P297" s="227"/>
      <c r="Q297" s="227"/>
      <c r="R297" s="227"/>
      <c r="S297" s="227"/>
      <c r="T297" s="228"/>
      <c r="AT297" s="223" t="s">
        <v>185</v>
      </c>
      <c r="AU297" s="223" t="s">
        <v>81</v>
      </c>
      <c r="AV297" s="222" t="s">
        <v>113</v>
      </c>
      <c r="AW297" s="222" t="s">
        <v>36</v>
      </c>
      <c r="AX297" s="222" t="s">
        <v>77</v>
      </c>
      <c r="AY297" s="223" t="s">
        <v>175</v>
      </c>
    </row>
    <row r="298" spans="2:65" s="109" customFormat="1" ht="16.5" customHeight="1">
      <c r="B298" s="110"/>
      <c r="C298" s="229" t="s">
        <v>442</v>
      </c>
      <c r="D298" s="229" t="s">
        <v>287</v>
      </c>
      <c r="E298" s="230" t="s">
        <v>473</v>
      </c>
      <c r="F298" s="231" t="s">
        <v>474</v>
      </c>
      <c r="G298" s="232" t="s">
        <v>341</v>
      </c>
      <c r="H298" s="233">
        <v>3</v>
      </c>
      <c r="I298" s="13"/>
      <c r="J298" s="234">
        <f>ROUND(I298*H298,2)</f>
        <v>0</v>
      </c>
      <c r="K298" s="231" t="s">
        <v>200</v>
      </c>
      <c r="L298" s="235"/>
      <c r="M298" s="236" t="s">
        <v>5</v>
      </c>
      <c r="N298" s="237" t="s">
        <v>44</v>
      </c>
      <c r="O298" s="111"/>
      <c r="P298" s="199">
        <f>O298*H298</f>
        <v>0</v>
      </c>
      <c r="Q298" s="199">
        <v>1.0129999999999999</v>
      </c>
      <c r="R298" s="199">
        <f>Q298*H298</f>
        <v>3.0389999999999997</v>
      </c>
      <c r="S298" s="199">
        <v>0</v>
      </c>
      <c r="T298" s="200">
        <f>S298*H298</f>
        <v>0</v>
      </c>
      <c r="AR298" s="99" t="s">
        <v>225</v>
      </c>
      <c r="AT298" s="99" t="s">
        <v>287</v>
      </c>
      <c r="AU298" s="99" t="s">
        <v>81</v>
      </c>
      <c r="AY298" s="99" t="s">
        <v>175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99" t="s">
        <v>77</v>
      </c>
      <c r="BK298" s="201">
        <f>ROUND(I298*H298,2)</f>
        <v>0</v>
      </c>
      <c r="BL298" s="99" t="s">
        <v>113</v>
      </c>
      <c r="BM298" s="99" t="s">
        <v>1382</v>
      </c>
    </row>
    <row r="299" spans="2:65" s="109" customFormat="1" ht="16.5" customHeight="1">
      <c r="B299" s="110"/>
      <c r="C299" s="191" t="s">
        <v>446</v>
      </c>
      <c r="D299" s="191" t="s">
        <v>177</v>
      </c>
      <c r="E299" s="192" t="s">
        <v>477</v>
      </c>
      <c r="F299" s="193" t="s">
        <v>478</v>
      </c>
      <c r="G299" s="194" t="s">
        <v>341</v>
      </c>
      <c r="H299" s="195">
        <v>3</v>
      </c>
      <c r="I299" s="9"/>
      <c r="J299" s="196">
        <f>ROUND(I299*H299,2)</f>
        <v>0</v>
      </c>
      <c r="K299" s="193" t="s">
        <v>200</v>
      </c>
      <c r="L299" s="110"/>
      <c r="M299" s="197" t="s">
        <v>5</v>
      </c>
      <c r="N299" s="198" t="s">
        <v>44</v>
      </c>
      <c r="O299" s="111"/>
      <c r="P299" s="199">
        <f>O299*H299</f>
        <v>0</v>
      </c>
      <c r="Q299" s="199">
        <v>1.1469999999999999E-2</v>
      </c>
      <c r="R299" s="199">
        <f>Q299*H299</f>
        <v>3.4409999999999996E-2</v>
      </c>
      <c r="S299" s="199">
        <v>0</v>
      </c>
      <c r="T299" s="200">
        <f>S299*H299</f>
        <v>0</v>
      </c>
      <c r="AR299" s="99" t="s">
        <v>113</v>
      </c>
      <c r="AT299" s="99" t="s">
        <v>177</v>
      </c>
      <c r="AU299" s="99" t="s">
        <v>81</v>
      </c>
      <c r="AY299" s="99" t="s">
        <v>175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99" t="s">
        <v>77</v>
      </c>
      <c r="BK299" s="201">
        <f>ROUND(I299*H299,2)</f>
        <v>0</v>
      </c>
      <c r="BL299" s="99" t="s">
        <v>113</v>
      </c>
      <c r="BM299" s="99" t="s">
        <v>1383</v>
      </c>
    </row>
    <row r="300" spans="2:65" s="207" customFormat="1">
      <c r="B300" s="206"/>
      <c r="D300" s="202" t="s">
        <v>185</v>
      </c>
      <c r="E300" s="208" t="s">
        <v>5</v>
      </c>
      <c r="F300" s="209" t="s">
        <v>343</v>
      </c>
      <c r="H300" s="208" t="s">
        <v>5</v>
      </c>
      <c r="I300" s="10"/>
      <c r="L300" s="206"/>
      <c r="M300" s="210"/>
      <c r="N300" s="211"/>
      <c r="O300" s="211"/>
      <c r="P300" s="211"/>
      <c r="Q300" s="211"/>
      <c r="R300" s="211"/>
      <c r="S300" s="211"/>
      <c r="T300" s="212"/>
      <c r="AT300" s="208" t="s">
        <v>185</v>
      </c>
      <c r="AU300" s="208" t="s">
        <v>81</v>
      </c>
      <c r="AV300" s="207" t="s">
        <v>77</v>
      </c>
      <c r="AW300" s="207" t="s">
        <v>36</v>
      </c>
      <c r="AX300" s="207" t="s">
        <v>73</v>
      </c>
      <c r="AY300" s="208" t="s">
        <v>175</v>
      </c>
    </row>
    <row r="301" spans="2:65" s="214" customFormat="1">
      <c r="B301" s="213"/>
      <c r="D301" s="202" t="s">
        <v>185</v>
      </c>
      <c r="E301" s="215" t="s">
        <v>5</v>
      </c>
      <c r="F301" s="216" t="s">
        <v>1380</v>
      </c>
      <c r="H301" s="217">
        <v>1</v>
      </c>
      <c r="I301" s="11"/>
      <c r="L301" s="213"/>
      <c r="M301" s="218"/>
      <c r="N301" s="219"/>
      <c r="O301" s="219"/>
      <c r="P301" s="219"/>
      <c r="Q301" s="219"/>
      <c r="R301" s="219"/>
      <c r="S301" s="219"/>
      <c r="T301" s="220"/>
      <c r="AT301" s="215" t="s">
        <v>185</v>
      </c>
      <c r="AU301" s="215" t="s">
        <v>81</v>
      </c>
      <c r="AV301" s="214" t="s">
        <v>81</v>
      </c>
      <c r="AW301" s="214" t="s">
        <v>36</v>
      </c>
      <c r="AX301" s="214" t="s">
        <v>73</v>
      </c>
      <c r="AY301" s="215" t="s">
        <v>175</v>
      </c>
    </row>
    <row r="302" spans="2:65" s="214" customFormat="1">
      <c r="B302" s="213"/>
      <c r="D302" s="202" t="s">
        <v>185</v>
      </c>
      <c r="E302" s="215" t="s">
        <v>5</v>
      </c>
      <c r="F302" s="216" t="s">
        <v>1344</v>
      </c>
      <c r="H302" s="217">
        <v>2</v>
      </c>
      <c r="I302" s="11"/>
      <c r="L302" s="213"/>
      <c r="M302" s="218"/>
      <c r="N302" s="219"/>
      <c r="O302" s="219"/>
      <c r="P302" s="219"/>
      <c r="Q302" s="219"/>
      <c r="R302" s="219"/>
      <c r="S302" s="219"/>
      <c r="T302" s="220"/>
      <c r="AT302" s="215" t="s">
        <v>185</v>
      </c>
      <c r="AU302" s="215" t="s">
        <v>81</v>
      </c>
      <c r="AV302" s="214" t="s">
        <v>81</v>
      </c>
      <c r="AW302" s="214" t="s">
        <v>36</v>
      </c>
      <c r="AX302" s="214" t="s">
        <v>73</v>
      </c>
      <c r="AY302" s="215" t="s">
        <v>175</v>
      </c>
    </row>
    <row r="303" spans="2:65" s="222" customFormat="1">
      <c r="B303" s="221"/>
      <c r="D303" s="202" t="s">
        <v>185</v>
      </c>
      <c r="E303" s="223" t="s">
        <v>5</v>
      </c>
      <c r="F303" s="224" t="s">
        <v>196</v>
      </c>
      <c r="H303" s="225">
        <v>3</v>
      </c>
      <c r="I303" s="12"/>
      <c r="L303" s="221"/>
      <c r="M303" s="226"/>
      <c r="N303" s="227"/>
      <c r="O303" s="227"/>
      <c r="P303" s="227"/>
      <c r="Q303" s="227"/>
      <c r="R303" s="227"/>
      <c r="S303" s="227"/>
      <c r="T303" s="228"/>
      <c r="AT303" s="223" t="s">
        <v>185</v>
      </c>
      <c r="AU303" s="223" t="s">
        <v>81</v>
      </c>
      <c r="AV303" s="222" t="s">
        <v>113</v>
      </c>
      <c r="AW303" s="222" t="s">
        <v>36</v>
      </c>
      <c r="AX303" s="222" t="s">
        <v>77</v>
      </c>
      <c r="AY303" s="223" t="s">
        <v>175</v>
      </c>
    </row>
    <row r="304" spans="2:65" s="109" customFormat="1" ht="16.5" customHeight="1">
      <c r="B304" s="110"/>
      <c r="C304" s="229" t="s">
        <v>450</v>
      </c>
      <c r="D304" s="229" t="s">
        <v>287</v>
      </c>
      <c r="E304" s="230" t="s">
        <v>481</v>
      </c>
      <c r="F304" s="231" t="s">
        <v>482</v>
      </c>
      <c r="G304" s="232" t="s">
        <v>341</v>
      </c>
      <c r="H304" s="233">
        <v>2</v>
      </c>
      <c r="I304" s="13"/>
      <c r="J304" s="234">
        <f>ROUND(I304*H304,2)</f>
        <v>0</v>
      </c>
      <c r="K304" s="231" t="s">
        <v>200</v>
      </c>
      <c r="L304" s="235"/>
      <c r="M304" s="236" t="s">
        <v>5</v>
      </c>
      <c r="N304" s="237" t="s">
        <v>44</v>
      </c>
      <c r="O304" s="111"/>
      <c r="P304" s="199">
        <f>O304*H304</f>
        <v>0</v>
      </c>
      <c r="Q304" s="199">
        <v>0.58499999999999996</v>
      </c>
      <c r="R304" s="199">
        <f>Q304*H304</f>
        <v>1.17</v>
      </c>
      <c r="S304" s="199">
        <v>0</v>
      </c>
      <c r="T304" s="200">
        <f>S304*H304</f>
        <v>0</v>
      </c>
      <c r="AR304" s="99" t="s">
        <v>225</v>
      </c>
      <c r="AT304" s="99" t="s">
        <v>287</v>
      </c>
      <c r="AU304" s="99" t="s">
        <v>81</v>
      </c>
      <c r="AY304" s="99" t="s">
        <v>175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99" t="s">
        <v>77</v>
      </c>
      <c r="BK304" s="201">
        <f>ROUND(I304*H304,2)</f>
        <v>0</v>
      </c>
      <c r="BL304" s="99" t="s">
        <v>113</v>
      </c>
      <c r="BM304" s="99" t="s">
        <v>1384</v>
      </c>
    </row>
    <row r="305" spans="2:65" s="109" customFormat="1" ht="16.5" customHeight="1">
      <c r="B305" s="110"/>
      <c r="C305" s="229" t="s">
        <v>455</v>
      </c>
      <c r="D305" s="229" t="s">
        <v>287</v>
      </c>
      <c r="E305" s="230" t="s">
        <v>1385</v>
      </c>
      <c r="F305" s="231" t="s">
        <v>1386</v>
      </c>
      <c r="G305" s="232" t="s">
        <v>663</v>
      </c>
      <c r="H305" s="233">
        <v>1</v>
      </c>
      <c r="I305" s="13"/>
      <c r="J305" s="234">
        <f>ROUND(I305*H305,2)</f>
        <v>0</v>
      </c>
      <c r="K305" s="231" t="s">
        <v>5</v>
      </c>
      <c r="L305" s="235"/>
      <c r="M305" s="236" t="s">
        <v>5</v>
      </c>
      <c r="N305" s="237" t="s">
        <v>44</v>
      </c>
      <c r="O305" s="111"/>
      <c r="P305" s="199">
        <f>O305*H305</f>
        <v>0</v>
      </c>
      <c r="Q305" s="199">
        <v>1.2</v>
      </c>
      <c r="R305" s="199">
        <f>Q305*H305</f>
        <v>1.2</v>
      </c>
      <c r="S305" s="199">
        <v>0</v>
      </c>
      <c r="T305" s="200">
        <f>S305*H305</f>
        <v>0</v>
      </c>
      <c r="AR305" s="99" t="s">
        <v>225</v>
      </c>
      <c r="AT305" s="99" t="s">
        <v>287</v>
      </c>
      <c r="AU305" s="99" t="s">
        <v>81</v>
      </c>
      <c r="AY305" s="99" t="s">
        <v>175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99" t="s">
        <v>77</v>
      </c>
      <c r="BK305" s="201">
        <f>ROUND(I305*H305,2)</f>
        <v>0</v>
      </c>
      <c r="BL305" s="99" t="s">
        <v>113</v>
      </c>
      <c r="BM305" s="99" t="s">
        <v>1387</v>
      </c>
    </row>
    <row r="306" spans="2:65" s="109" customFormat="1" ht="16.5" customHeight="1">
      <c r="B306" s="110"/>
      <c r="C306" s="191" t="s">
        <v>459</v>
      </c>
      <c r="D306" s="191" t="s">
        <v>177</v>
      </c>
      <c r="E306" s="192" t="s">
        <v>485</v>
      </c>
      <c r="F306" s="193" t="s">
        <v>486</v>
      </c>
      <c r="G306" s="194" t="s">
        <v>341</v>
      </c>
      <c r="H306" s="195">
        <v>2</v>
      </c>
      <c r="I306" s="9"/>
      <c r="J306" s="196">
        <f>ROUND(I306*H306,2)</f>
        <v>0</v>
      </c>
      <c r="K306" s="193" t="s">
        <v>200</v>
      </c>
      <c r="L306" s="110"/>
      <c r="M306" s="197" t="s">
        <v>5</v>
      </c>
      <c r="N306" s="198" t="s">
        <v>44</v>
      </c>
      <c r="O306" s="111"/>
      <c r="P306" s="199">
        <f>O306*H306</f>
        <v>0</v>
      </c>
      <c r="Q306" s="199">
        <v>2.7529999999999999E-2</v>
      </c>
      <c r="R306" s="199">
        <f>Q306*H306</f>
        <v>5.5059999999999998E-2</v>
      </c>
      <c r="S306" s="199">
        <v>0</v>
      </c>
      <c r="T306" s="200">
        <f>S306*H306</f>
        <v>0</v>
      </c>
      <c r="AR306" s="99" t="s">
        <v>113</v>
      </c>
      <c r="AT306" s="99" t="s">
        <v>177</v>
      </c>
      <c r="AU306" s="99" t="s">
        <v>81</v>
      </c>
      <c r="AY306" s="99" t="s">
        <v>175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99" t="s">
        <v>77</v>
      </c>
      <c r="BK306" s="201">
        <f>ROUND(I306*H306,2)</f>
        <v>0</v>
      </c>
      <c r="BL306" s="99" t="s">
        <v>113</v>
      </c>
      <c r="BM306" s="99" t="s">
        <v>1388</v>
      </c>
    </row>
    <row r="307" spans="2:65" s="207" customFormat="1">
      <c r="B307" s="206"/>
      <c r="D307" s="202" t="s">
        <v>185</v>
      </c>
      <c r="E307" s="208" t="s">
        <v>5</v>
      </c>
      <c r="F307" s="209" t="s">
        <v>343</v>
      </c>
      <c r="H307" s="208" t="s">
        <v>5</v>
      </c>
      <c r="I307" s="10"/>
      <c r="L307" s="206"/>
      <c r="M307" s="210"/>
      <c r="N307" s="211"/>
      <c r="O307" s="211"/>
      <c r="P307" s="211"/>
      <c r="Q307" s="211"/>
      <c r="R307" s="211"/>
      <c r="S307" s="211"/>
      <c r="T307" s="212"/>
      <c r="AT307" s="208" t="s">
        <v>185</v>
      </c>
      <c r="AU307" s="208" t="s">
        <v>81</v>
      </c>
      <c r="AV307" s="207" t="s">
        <v>77</v>
      </c>
      <c r="AW307" s="207" t="s">
        <v>36</v>
      </c>
      <c r="AX307" s="207" t="s">
        <v>73</v>
      </c>
      <c r="AY307" s="208" t="s">
        <v>175</v>
      </c>
    </row>
    <row r="308" spans="2:65" s="214" customFormat="1">
      <c r="B308" s="213"/>
      <c r="D308" s="202" t="s">
        <v>185</v>
      </c>
      <c r="E308" s="215" t="s">
        <v>5</v>
      </c>
      <c r="F308" s="216" t="s">
        <v>1380</v>
      </c>
      <c r="H308" s="217">
        <v>1</v>
      </c>
      <c r="I308" s="11"/>
      <c r="L308" s="213"/>
      <c r="M308" s="218"/>
      <c r="N308" s="219"/>
      <c r="O308" s="219"/>
      <c r="P308" s="219"/>
      <c r="Q308" s="219"/>
      <c r="R308" s="219"/>
      <c r="S308" s="219"/>
      <c r="T308" s="220"/>
      <c r="AT308" s="215" t="s">
        <v>185</v>
      </c>
      <c r="AU308" s="215" t="s">
        <v>81</v>
      </c>
      <c r="AV308" s="214" t="s">
        <v>81</v>
      </c>
      <c r="AW308" s="214" t="s">
        <v>36</v>
      </c>
      <c r="AX308" s="214" t="s">
        <v>73</v>
      </c>
      <c r="AY308" s="215" t="s">
        <v>175</v>
      </c>
    </row>
    <row r="309" spans="2:65" s="214" customFormat="1">
      <c r="B309" s="213"/>
      <c r="D309" s="202" t="s">
        <v>185</v>
      </c>
      <c r="E309" s="215" t="s">
        <v>5</v>
      </c>
      <c r="F309" s="216" t="s">
        <v>1389</v>
      </c>
      <c r="H309" s="217">
        <v>1</v>
      </c>
      <c r="I309" s="11"/>
      <c r="L309" s="213"/>
      <c r="M309" s="218"/>
      <c r="N309" s="219"/>
      <c r="O309" s="219"/>
      <c r="P309" s="219"/>
      <c r="Q309" s="219"/>
      <c r="R309" s="219"/>
      <c r="S309" s="219"/>
      <c r="T309" s="220"/>
      <c r="AT309" s="215" t="s">
        <v>185</v>
      </c>
      <c r="AU309" s="215" t="s">
        <v>81</v>
      </c>
      <c r="AV309" s="214" t="s">
        <v>81</v>
      </c>
      <c r="AW309" s="214" t="s">
        <v>36</v>
      </c>
      <c r="AX309" s="214" t="s">
        <v>73</v>
      </c>
      <c r="AY309" s="215" t="s">
        <v>175</v>
      </c>
    </row>
    <row r="310" spans="2:65" s="222" customFormat="1">
      <c r="B310" s="221"/>
      <c r="D310" s="202" t="s">
        <v>185</v>
      </c>
      <c r="E310" s="223" t="s">
        <v>5</v>
      </c>
      <c r="F310" s="224" t="s">
        <v>196</v>
      </c>
      <c r="H310" s="225">
        <v>2</v>
      </c>
      <c r="I310" s="12"/>
      <c r="L310" s="221"/>
      <c r="M310" s="226"/>
      <c r="N310" s="227"/>
      <c r="O310" s="227"/>
      <c r="P310" s="227"/>
      <c r="Q310" s="227"/>
      <c r="R310" s="227"/>
      <c r="S310" s="227"/>
      <c r="T310" s="228"/>
      <c r="AT310" s="223" t="s">
        <v>185</v>
      </c>
      <c r="AU310" s="223" t="s">
        <v>81</v>
      </c>
      <c r="AV310" s="222" t="s">
        <v>113</v>
      </c>
      <c r="AW310" s="222" t="s">
        <v>36</v>
      </c>
      <c r="AX310" s="222" t="s">
        <v>77</v>
      </c>
      <c r="AY310" s="223" t="s">
        <v>175</v>
      </c>
    </row>
    <row r="311" spans="2:65" s="109" customFormat="1" ht="16.5" customHeight="1">
      <c r="B311" s="110"/>
      <c r="C311" s="229" t="s">
        <v>463</v>
      </c>
      <c r="D311" s="229" t="s">
        <v>287</v>
      </c>
      <c r="E311" s="230" t="s">
        <v>489</v>
      </c>
      <c r="F311" s="231" t="s">
        <v>490</v>
      </c>
      <c r="G311" s="232" t="s">
        <v>341</v>
      </c>
      <c r="H311" s="233">
        <v>1</v>
      </c>
      <c r="I311" s="13"/>
      <c r="J311" s="234">
        <f>ROUND(I311*H311,2)</f>
        <v>0</v>
      </c>
      <c r="K311" s="231" t="s">
        <v>5</v>
      </c>
      <c r="L311" s="235"/>
      <c r="M311" s="236" t="s">
        <v>5</v>
      </c>
      <c r="N311" s="237" t="s">
        <v>44</v>
      </c>
      <c r="O311" s="111"/>
      <c r="P311" s="199">
        <f>O311*H311</f>
        <v>0</v>
      </c>
      <c r="Q311" s="199">
        <v>2.1</v>
      </c>
      <c r="R311" s="199">
        <f>Q311*H311</f>
        <v>2.1</v>
      </c>
      <c r="S311" s="199">
        <v>0</v>
      </c>
      <c r="T311" s="200">
        <f>S311*H311</f>
        <v>0</v>
      </c>
      <c r="AR311" s="99" t="s">
        <v>225</v>
      </c>
      <c r="AT311" s="99" t="s">
        <v>287</v>
      </c>
      <c r="AU311" s="99" t="s">
        <v>81</v>
      </c>
      <c r="AY311" s="99" t="s">
        <v>175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99" t="s">
        <v>77</v>
      </c>
      <c r="BK311" s="201">
        <f>ROUND(I311*H311,2)</f>
        <v>0</v>
      </c>
      <c r="BL311" s="99" t="s">
        <v>113</v>
      </c>
      <c r="BM311" s="99" t="s">
        <v>1390</v>
      </c>
    </row>
    <row r="312" spans="2:65" s="109" customFormat="1" ht="25.5" customHeight="1">
      <c r="B312" s="110"/>
      <c r="C312" s="229" t="s">
        <v>468</v>
      </c>
      <c r="D312" s="229" t="s">
        <v>287</v>
      </c>
      <c r="E312" s="230" t="s">
        <v>1391</v>
      </c>
      <c r="F312" s="231" t="s">
        <v>1392</v>
      </c>
      <c r="G312" s="232" t="s">
        <v>663</v>
      </c>
      <c r="H312" s="233">
        <v>1</v>
      </c>
      <c r="I312" s="13"/>
      <c r="J312" s="234">
        <f>ROUND(I312*H312,2)</f>
        <v>0</v>
      </c>
      <c r="K312" s="231" t="s">
        <v>5</v>
      </c>
      <c r="L312" s="235"/>
      <c r="M312" s="236" t="s">
        <v>5</v>
      </c>
      <c r="N312" s="237" t="s">
        <v>44</v>
      </c>
      <c r="O312" s="111"/>
      <c r="P312" s="199">
        <f>O312*H312</f>
        <v>0</v>
      </c>
      <c r="Q312" s="199">
        <v>2.5</v>
      </c>
      <c r="R312" s="199">
        <f>Q312*H312</f>
        <v>2.5</v>
      </c>
      <c r="S312" s="199">
        <v>0</v>
      </c>
      <c r="T312" s="200">
        <f>S312*H312</f>
        <v>0</v>
      </c>
      <c r="AR312" s="99" t="s">
        <v>225</v>
      </c>
      <c r="AT312" s="99" t="s">
        <v>287</v>
      </c>
      <c r="AU312" s="99" t="s">
        <v>81</v>
      </c>
      <c r="AY312" s="99" t="s">
        <v>175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99" t="s">
        <v>77</v>
      </c>
      <c r="BK312" s="201">
        <f>ROUND(I312*H312,2)</f>
        <v>0</v>
      </c>
      <c r="BL312" s="99" t="s">
        <v>113</v>
      </c>
      <c r="BM312" s="99" t="s">
        <v>1393</v>
      </c>
    </row>
    <row r="313" spans="2:65" s="109" customFormat="1" ht="16.5" customHeight="1">
      <c r="B313" s="110"/>
      <c r="C313" s="229" t="s">
        <v>472</v>
      </c>
      <c r="D313" s="229" t="s">
        <v>287</v>
      </c>
      <c r="E313" s="230" t="s">
        <v>493</v>
      </c>
      <c r="F313" s="231" t="s">
        <v>494</v>
      </c>
      <c r="G313" s="232" t="s">
        <v>341</v>
      </c>
      <c r="H313" s="233">
        <v>2</v>
      </c>
      <c r="I313" s="13"/>
      <c r="J313" s="234">
        <f>ROUND(I313*H313,2)</f>
        <v>0</v>
      </c>
      <c r="K313" s="231" t="s">
        <v>200</v>
      </c>
      <c r="L313" s="235"/>
      <c r="M313" s="236" t="s">
        <v>5</v>
      </c>
      <c r="N313" s="237" t="s">
        <v>44</v>
      </c>
      <c r="O313" s="111"/>
      <c r="P313" s="199">
        <f>O313*H313</f>
        <v>0</v>
      </c>
      <c r="Q313" s="199">
        <v>2E-3</v>
      </c>
      <c r="R313" s="199">
        <f>Q313*H313</f>
        <v>4.0000000000000001E-3</v>
      </c>
      <c r="S313" s="199">
        <v>0</v>
      </c>
      <c r="T313" s="200">
        <f>S313*H313</f>
        <v>0</v>
      </c>
      <c r="AR313" s="99" t="s">
        <v>225</v>
      </c>
      <c r="AT313" s="99" t="s">
        <v>287</v>
      </c>
      <c r="AU313" s="99" t="s">
        <v>81</v>
      </c>
      <c r="AY313" s="99" t="s">
        <v>175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99" t="s">
        <v>77</v>
      </c>
      <c r="BK313" s="201">
        <f>ROUND(I313*H313,2)</f>
        <v>0</v>
      </c>
      <c r="BL313" s="99" t="s">
        <v>113</v>
      </c>
      <c r="BM313" s="99" t="s">
        <v>1394</v>
      </c>
    </row>
    <row r="314" spans="2:65" s="109" customFormat="1" ht="16.5" customHeight="1">
      <c r="B314" s="110"/>
      <c r="C314" s="229" t="s">
        <v>476</v>
      </c>
      <c r="D314" s="229" t="s">
        <v>287</v>
      </c>
      <c r="E314" s="230" t="s">
        <v>1395</v>
      </c>
      <c r="F314" s="231" t="s">
        <v>1396</v>
      </c>
      <c r="G314" s="232" t="s">
        <v>341</v>
      </c>
      <c r="H314" s="233">
        <v>1</v>
      </c>
      <c r="I314" s="13"/>
      <c r="J314" s="234">
        <f>ROUND(I314*H314,2)</f>
        <v>0</v>
      </c>
      <c r="K314" s="231" t="s">
        <v>5</v>
      </c>
      <c r="L314" s="235"/>
      <c r="M314" s="236" t="s">
        <v>5</v>
      </c>
      <c r="N314" s="237" t="s">
        <v>44</v>
      </c>
      <c r="O314" s="111"/>
      <c r="P314" s="199">
        <f>O314*H314</f>
        <v>0</v>
      </c>
      <c r="Q314" s="199">
        <v>2E-3</v>
      </c>
      <c r="R314" s="199">
        <f>Q314*H314</f>
        <v>2E-3</v>
      </c>
      <c r="S314" s="199">
        <v>0</v>
      </c>
      <c r="T314" s="200">
        <f>S314*H314</f>
        <v>0</v>
      </c>
      <c r="AR314" s="99" t="s">
        <v>225</v>
      </c>
      <c r="AT314" s="99" t="s">
        <v>287</v>
      </c>
      <c r="AU314" s="99" t="s">
        <v>81</v>
      </c>
      <c r="AY314" s="99" t="s">
        <v>175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99" t="s">
        <v>77</v>
      </c>
      <c r="BK314" s="201">
        <f>ROUND(I314*H314,2)</f>
        <v>0</v>
      </c>
      <c r="BL314" s="99" t="s">
        <v>113</v>
      </c>
      <c r="BM314" s="99" t="s">
        <v>1397</v>
      </c>
    </row>
    <row r="315" spans="2:65" s="109" customFormat="1" ht="25.5" customHeight="1">
      <c r="B315" s="110"/>
      <c r="C315" s="191" t="s">
        <v>480</v>
      </c>
      <c r="D315" s="191" t="s">
        <v>177</v>
      </c>
      <c r="E315" s="192" t="s">
        <v>497</v>
      </c>
      <c r="F315" s="193" t="s">
        <v>498</v>
      </c>
      <c r="G315" s="194" t="s">
        <v>341</v>
      </c>
      <c r="H315" s="195">
        <v>5</v>
      </c>
      <c r="I315" s="9"/>
      <c r="J315" s="196">
        <f>ROUND(I315*H315,2)</f>
        <v>0</v>
      </c>
      <c r="K315" s="193" t="s">
        <v>200</v>
      </c>
      <c r="L315" s="110"/>
      <c r="M315" s="197" t="s">
        <v>5</v>
      </c>
      <c r="N315" s="198" t="s">
        <v>44</v>
      </c>
      <c r="O315" s="111"/>
      <c r="P315" s="199">
        <f>O315*H315</f>
        <v>0</v>
      </c>
      <c r="Q315" s="199">
        <v>0</v>
      </c>
      <c r="R315" s="199">
        <f>Q315*H315</f>
        <v>0</v>
      </c>
      <c r="S315" s="199">
        <v>0.1</v>
      </c>
      <c r="T315" s="200">
        <f>S315*H315</f>
        <v>0.5</v>
      </c>
      <c r="AR315" s="99" t="s">
        <v>113</v>
      </c>
      <c r="AT315" s="99" t="s">
        <v>177</v>
      </c>
      <c r="AU315" s="99" t="s">
        <v>81</v>
      </c>
      <c r="AY315" s="99" t="s">
        <v>175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99" t="s">
        <v>77</v>
      </c>
      <c r="BK315" s="201">
        <f>ROUND(I315*H315,2)</f>
        <v>0</v>
      </c>
      <c r="BL315" s="99" t="s">
        <v>113</v>
      </c>
      <c r="BM315" s="99" t="s">
        <v>1398</v>
      </c>
    </row>
    <row r="316" spans="2:65" s="214" customFormat="1">
      <c r="B316" s="213"/>
      <c r="D316" s="202" t="s">
        <v>185</v>
      </c>
      <c r="E316" s="215" t="s">
        <v>5</v>
      </c>
      <c r="F316" s="216" t="s">
        <v>125</v>
      </c>
      <c r="H316" s="217">
        <v>5</v>
      </c>
      <c r="I316" s="11"/>
      <c r="L316" s="213"/>
      <c r="M316" s="218"/>
      <c r="N316" s="219"/>
      <c r="O316" s="219"/>
      <c r="P316" s="219"/>
      <c r="Q316" s="219"/>
      <c r="R316" s="219"/>
      <c r="S316" s="219"/>
      <c r="T316" s="220"/>
      <c r="AT316" s="215" t="s">
        <v>185</v>
      </c>
      <c r="AU316" s="215" t="s">
        <v>81</v>
      </c>
      <c r="AV316" s="214" t="s">
        <v>81</v>
      </c>
      <c r="AW316" s="214" t="s">
        <v>36</v>
      </c>
      <c r="AX316" s="214" t="s">
        <v>77</v>
      </c>
      <c r="AY316" s="215" t="s">
        <v>175</v>
      </c>
    </row>
    <row r="317" spans="2:65" s="109" customFormat="1" ht="25.5" customHeight="1">
      <c r="B317" s="110"/>
      <c r="C317" s="191" t="s">
        <v>484</v>
      </c>
      <c r="D317" s="191" t="s">
        <v>177</v>
      </c>
      <c r="E317" s="192" t="s">
        <v>501</v>
      </c>
      <c r="F317" s="193" t="s">
        <v>2676</v>
      </c>
      <c r="G317" s="194" t="s">
        <v>341</v>
      </c>
      <c r="H317" s="195">
        <v>5</v>
      </c>
      <c r="I317" s="9"/>
      <c r="J317" s="196">
        <f>ROUND(I317*H317,2)</f>
        <v>0</v>
      </c>
      <c r="K317" s="193" t="s">
        <v>5</v>
      </c>
      <c r="L317" s="110"/>
      <c r="M317" s="197" t="s">
        <v>5</v>
      </c>
      <c r="N317" s="198" t="s">
        <v>44</v>
      </c>
      <c r="O317" s="111"/>
      <c r="P317" s="199">
        <f>O317*H317</f>
        <v>0</v>
      </c>
      <c r="Q317" s="199">
        <v>0.217338</v>
      </c>
      <c r="R317" s="199">
        <f>Q317*H317</f>
        <v>1.0866899999999999</v>
      </c>
      <c r="S317" s="199">
        <v>0</v>
      </c>
      <c r="T317" s="200">
        <f>S317*H317</f>
        <v>0</v>
      </c>
      <c r="AR317" s="99" t="s">
        <v>113</v>
      </c>
      <c r="AT317" s="99" t="s">
        <v>177</v>
      </c>
      <c r="AU317" s="99" t="s">
        <v>81</v>
      </c>
      <c r="AY317" s="99" t="s">
        <v>175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99" t="s">
        <v>77</v>
      </c>
      <c r="BK317" s="201">
        <f>ROUND(I317*H317,2)</f>
        <v>0</v>
      </c>
      <c r="BL317" s="99" t="s">
        <v>113</v>
      </c>
      <c r="BM317" s="99" t="s">
        <v>1399</v>
      </c>
    </row>
    <row r="318" spans="2:65" s="214" customFormat="1">
      <c r="B318" s="213"/>
      <c r="D318" s="202" t="s">
        <v>185</v>
      </c>
      <c r="E318" s="215" t="s">
        <v>5</v>
      </c>
      <c r="F318" s="216" t="s">
        <v>1400</v>
      </c>
      <c r="H318" s="217">
        <v>1</v>
      </c>
      <c r="I318" s="11"/>
      <c r="L318" s="213"/>
      <c r="M318" s="218"/>
      <c r="N318" s="219"/>
      <c r="O318" s="219"/>
      <c r="P318" s="219"/>
      <c r="Q318" s="219"/>
      <c r="R318" s="219"/>
      <c r="S318" s="219"/>
      <c r="T318" s="220"/>
      <c r="AT318" s="215" t="s">
        <v>185</v>
      </c>
      <c r="AU318" s="215" t="s">
        <v>81</v>
      </c>
      <c r="AV318" s="214" t="s">
        <v>81</v>
      </c>
      <c r="AW318" s="214" t="s">
        <v>36</v>
      </c>
      <c r="AX318" s="214" t="s">
        <v>73</v>
      </c>
      <c r="AY318" s="215" t="s">
        <v>175</v>
      </c>
    </row>
    <row r="319" spans="2:65" s="214" customFormat="1">
      <c r="B319" s="213"/>
      <c r="D319" s="202" t="s">
        <v>185</v>
      </c>
      <c r="E319" s="215" t="s">
        <v>5</v>
      </c>
      <c r="F319" s="216" t="s">
        <v>1401</v>
      </c>
      <c r="H319" s="217">
        <v>1</v>
      </c>
      <c r="I319" s="11"/>
      <c r="L319" s="213"/>
      <c r="M319" s="218"/>
      <c r="N319" s="219"/>
      <c r="O319" s="219"/>
      <c r="P319" s="219"/>
      <c r="Q319" s="219"/>
      <c r="R319" s="219"/>
      <c r="S319" s="219"/>
      <c r="T319" s="220"/>
      <c r="AT319" s="215" t="s">
        <v>185</v>
      </c>
      <c r="AU319" s="215" t="s">
        <v>81</v>
      </c>
      <c r="AV319" s="214" t="s">
        <v>81</v>
      </c>
      <c r="AW319" s="214" t="s">
        <v>36</v>
      </c>
      <c r="AX319" s="214" t="s">
        <v>73</v>
      </c>
      <c r="AY319" s="215" t="s">
        <v>175</v>
      </c>
    </row>
    <row r="320" spans="2:65" s="214" customFormat="1">
      <c r="B320" s="213"/>
      <c r="D320" s="202" t="s">
        <v>185</v>
      </c>
      <c r="E320" s="215" t="s">
        <v>5</v>
      </c>
      <c r="F320" s="216" t="s">
        <v>1380</v>
      </c>
      <c r="H320" s="217">
        <v>1</v>
      </c>
      <c r="I320" s="11"/>
      <c r="L320" s="213"/>
      <c r="M320" s="218"/>
      <c r="N320" s="219"/>
      <c r="O320" s="219"/>
      <c r="P320" s="219"/>
      <c r="Q320" s="219"/>
      <c r="R320" s="219"/>
      <c r="S320" s="219"/>
      <c r="T320" s="220"/>
      <c r="AT320" s="215" t="s">
        <v>185</v>
      </c>
      <c r="AU320" s="215" t="s">
        <v>81</v>
      </c>
      <c r="AV320" s="214" t="s">
        <v>81</v>
      </c>
      <c r="AW320" s="214" t="s">
        <v>36</v>
      </c>
      <c r="AX320" s="214" t="s">
        <v>73</v>
      </c>
      <c r="AY320" s="215" t="s">
        <v>175</v>
      </c>
    </row>
    <row r="321" spans="2:65" s="214" customFormat="1">
      <c r="B321" s="213"/>
      <c r="D321" s="202" t="s">
        <v>185</v>
      </c>
      <c r="E321" s="215" t="s">
        <v>5</v>
      </c>
      <c r="F321" s="216" t="s">
        <v>1402</v>
      </c>
      <c r="H321" s="217">
        <v>1</v>
      </c>
      <c r="I321" s="11"/>
      <c r="L321" s="213"/>
      <c r="M321" s="218"/>
      <c r="N321" s="219"/>
      <c r="O321" s="219"/>
      <c r="P321" s="219"/>
      <c r="Q321" s="219"/>
      <c r="R321" s="219"/>
      <c r="S321" s="219"/>
      <c r="T321" s="220"/>
      <c r="AT321" s="215" t="s">
        <v>185</v>
      </c>
      <c r="AU321" s="215" t="s">
        <v>81</v>
      </c>
      <c r="AV321" s="214" t="s">
        <v>81</v>
      </c>
      <c r="AW321" s="214" t="s">
        <v>36</v>
      </c>
      <c r="AX321" s="214" t="s">
        <v>73</v>
      </c>
      <c r="AY321" s="215" t="s">
        <v>175</v>
      </c>
    </row>
    <row r="322" spans="2:65" s="214" customFormat="1">
      <c r="B322" s="213"/>
      <c r="D322" s="202" t="s">
        <v>185</v>
      </c>
      <c r="E322" s="215" t="s">
        <v>5</v>
      </c>
      <c r="F322" s="216" t="s">
        <v>1389</v>
      </c>
      <c r="H322" s="217">
        <v>1</v>
      </c>
      <c r="I322" s="11"/>
      <c r="L322" s="213"/>
      <c r="M322" s="218"/>
      <c r="N322" s="219"/>
      <c r="O322" s="219"/>
      <c r="P322" s="219"/>
      <c r="Q322" s="219"/>
      <c r="R322" s="219"/>
      <c r="S322" s="219"/>
      <c r="T322" s="220"/>
      <c r="AT322" s="215" t="s">
        <v>185</v>
      </c>
      <c r="AU322" s="215" t="s">
        <v>81</v>
      </c>
      <c r="AV322" s="214" t="s">
        <v>81</v>
      </c>
      <c r="AW322" s="214" t="s">
        <v>36</v>
      </c>
      <c r="AX322" s="214" t="s">
        <v>73</v>
      </c>
      <c r="AY322" s="215" t="s">
        <v>175</v>
      </c>
    </row>
    <row r="323" spans="2:65" s="222" customFormat="1">
      <c r="B323" s="221"/>
      <c r="D323" s="202" t="s">
        <v>185</v>
      </c>
      <c r="E323" s="223" t="s">
        <v>5</v>
      </c>
      <c r="F323" s="224" t="s">
        <v>196</v>
      </c>
      <c r="H323" s="225">
        <v>5</v>
      </c>
      <c r="I323" s="12"/>
      <c r="L323" s="221"/>
      <c r="M323" s="226"/>
      <c r="N323" s="227"/>
      <c r="O323" s="227"/>
      <c r="P323" s="227"/>
      <c r="Q323" s="227"/>
      <c r="R323" s="227"/>
      <c r="S323" s="227"/>
      <c r="T323" s="228"/>
      <c r="AT323" s="223" t="s">
        <v>185</v>
      </c>
      <c r="AU323" s="223" t="s">
        <v>81</v>
      </c>
      <c r="AV323" s="222" t="s">
        <v>113</v>
      </c>
      <c r="AW323" s="222" t="s">
        <v>36</v>
      </c>
      <c r="AX323" s="222" t="s">
        <v>77</v>
      </c>
      <c r="AY323" s="223" t="s">
        <v>175</v>
      </c>
    </row>
    <row r="324" spans="2:65" s="109" customFormat="1" ht="25.5" customHeight="1">
      <c r="B324" s="110"/>
      <c r="C324" s="229" t="s">
        <v>488</v>
      </c>
      <c r="D324" s="229" t="s">
        <v>287</v>
      </c>
      <c r="E324" s="230" t="s">
        <v>505</v>
      </c>
      <c r="F324" s="379" t="s">
        <v>2679</v>
      </c>
      <c r="G324" s="232" t="s">
        <v>341</v>
      </c>
      <c r="H324" s="233">
        <v>2</v>
      </c>
      <c r="I324" s="13"/>
      <c r="J324" s="234">
        <f>ROUND(I324*H324,2)</f>
        <v>0</v>
      </c>
      <c r="K324" s="231" t="s">
        <v>5</v>
      </c>
      <c r="L324" s="235"/>
      <c r="M324" s="236" t="s">
        <v>5</v>
      </c>
      <c r="N324" s="237" t="s">
        <v>44</v>
      </c>
      <c r="O324" s="111"/>
      <c r="P324" s="199">
        <f>O324*H324</f>
        <v>0</v>
      </c>
      <c r="Q324" s="199">
        <v>8.1000000000000003E-2</v>
      </c>
      <c r="R324" s="199">
        <f>Q324*H324</f>
        <v>0.16200000000000001</v>
      </c>
      <c r="S324" s="199">
        <v>0</v>
      </c>
      <c r="T324" s="200">
        <f>S324*H324</f>
        <v>0</v>
      </c>
      <c r="AR324" s="99" t="s">
        <v>225</v>
      </c>
      <c r="AT324" s="99" t="s">
        <v>287</v>
      </c>
      <c r="AU324" s="99" t="s">
        <v>81</v>
      </c>
      <c r="AY324" s="99" t="s">
        <v>175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99" t="s">
        <v>77</v>
      </c>
      <c r="BK324" s="201">
        <f>ROUND(I324*H324,2)</f>
        <v>0</v>
      </c>
      <c r="BL324" s="99" t="s">
        <v>113</v>
      </c>
      <c r="BM324" s="99" t="s">
        <v>1403</v>
      </c>
    </row>
    <row r="325" spans="2:65" s="161" customFormat="1" ht="25.5" customHeight="1">
      <c r="B325" s="110"/>
      <c r="C325" s="229" t="s">
        <v>2680</v>
      </c>
      <c r="D325" s="229" t="s">
        <v>287</v>
      </c>
      <c r="E325" s="230"/>
      <c r="F325" s="231" t="s">
        <v>2677</v>
      </c>
      <c r="G325" s="232" t="s">
        <v>341</v>
      </c>
      <c r="H325" s="233">
        <v>3</v>
      </c>
      <c r="I325" s="13"/>
      <c r="J325" s="234"/>
      <c r="K325" s="231" t="s">
        <v>5</v>
      </c>
      <c r="L325" s="235"/>
      <c r="M325" s="236" t="s">
        <v>5</v>
      </c>
      <c r="N325" s="237" t="s">
        <v>44</v>
      </c>
      <c r="O325" s="112"/>
      <c r="P325" s="199">
        <f>O325*H325</f>
        <v>0</v>
      </c>
      <c r="Q325" s="199">
        <v>8.1000000000000003E-2</v>
      </c>
      <c r="R325" s="199">
        <f>Q325*H325</f>
        <v>0.24299999999999999</v>
      </c>
      <c r="S325" s="199">
        <v>0</v>
      </c>
      <c r="T325" s="200">
        <f>S325*H325</f>
        <v>0</v>
      </c>
      <c r="AR325" s="99" t="s">
        <v>225</v>
      </c>
      <c r="AT325" s="99" t="s">
        <v>287</v>
      </c>
      <c r="AU325" s="99" t="s">
        <v>81</v>
      </c>
      <c r="AY325" s="99" t="s">
        <v>175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99" t="s">
        <v>77</v>
      </c>
      <c r="BK325" s="201">
        <f>ROUND(I325*H325,2)</f>
        <v>0</v>
      </c>
      <c r="BL325" s="99" t="s">
        <v>113</v>
      </c>
      <c r="BM325" s="99" t="s">
        <v>1403</v>
      </c>
    </row>
    <row r="326" spans="2:65" s="109" customFormat="1" ht="16.5" customHeight="1">
      <c r="B326" s="110"/>
      <c r="C326" s="191" t="s">
        <v>492</v>
      </c>
      <c r="D326" s="191" t="s">
        <v>177</v>
      </c>
      <c r="E326" s="192" t="s">
        <v>1404</v>
      </c>
      <c r="F326" s="193" t="s">
        <v>1405</v>
      </c>
      <c r="G326" s="194" t="s">
        <v>341</v>
      </c>
      <c r="H326" s="195">
        <v>20</v>
      </c>
      <c r="I326" s="9"/>
      <c r="J326" s="196">
        <f>ROUND(I326*H326,2)</f>
        <v>0</v>
      </c>
      <c r="K326" s="193" t="s">
        <v>5</v>
      </c>
      <c r="L326" s="110"/>
      <c r="M326" s="197" t="s">
        <v>5</v>
      </c>
      <c r="N326" s="198" t="s">
        <v>44</v>
      </c>
      <c r="O326" s="111"/>
      <c r="P326" s="199">
        <f>O326*H326</f>
        <v>0</v>
      </c>
      <c r="Q326" s="199">
        <v>1.56E-3</v>
      </c>
      <c r="R326" s="199">
        <f>Q326*H326</f>
        <v>3.1199999999999999E-2</v>
      </c>
      <c r="S326" s="199">
        <v>0</v>
      </c>
      <c r="T326" s="200">
        <f>S326*H326</f>
        <v>0</v>
      </c>
      <c r="AR326" s="99" t="s">
        <v>113</v>
      </c>
      <c r="AT326" s="99" t="s">
        <v>177</v>
      </c>
      <c r="AU326" s="99" t="s">
        <v>81</v>
      </c>
      <c r="AY326" s="99" t="s">
        <v>175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99" t="s">
        <v>77</v>
      </c>
      <c r="BK326" s="201">
        <f>ROUND(I326*H326,2)</f>
        <v>0</v>
      </c>
      <c r="BL326" s="99" t="s">
        <v>113</v>
      </c>
      <c r="BM326" s="99" t="s">
        <v>1406</v>
      </c>
    </row>
    <row r="327" spans="2:65" s="207" customFormat="1">
      <c r="B327" s="206"/>
      <c r="D327" s="202" t="s">
        <v>185</v>
      </c>
      <c r="E327" s="208" t="s">
        <v>5</v>
      </c>
      <c r="F327" s="209" t="s">
        <v>408</v>
      </c>
      <c r="H327" s="208" t="s">
        <v>5</v>
      </c>
      <c r="I327" s="10"/>
      <c r="L327" s="206"/>
      <c r="M327" s="210"/>
      <c r="N327" s="211"/>
      <c r="O327" s="211"/>
      <c r="P327" s="211"/>
      <c r="Q327" s="211"/>
      <c r="R327" s="211"/>
      <c r="S327" s="211"/>
      <c r="T327" s="212"/>
      <c r="AT327" s="208" t="s">
        <v>185</v>
      </c>
      <c r="AU327" s="208" t="s">
        <v>81</v>
      </c>
      <c r="AV327" s="207" t="s">
        <v>77</v>
      </c>
      <c r="AW327" s="207" t="s">
        <v>36</v>
      </c>
      <c r="AX327" s="207" t="s">
        <v>73</v>
      </c>
      <c r="AY327" s="208" t="s">
        <v>175</v>
      </c>
    </row>
    <row r="328" spans="2:65" s="207" customFormat="1">
      <c r="B328" s="206"/>
      <c r="D328" s="202" t="s">
        <v>185</v>
      </c>
      <c r="E328" s="208" t="s">
        <v>5</v>
      </c>
      <c r="F328" s="209" t="s">
        <v>1407</v>
      </c>
      <c r="H328" s="208" t="s">
        <v>5</v>
      </c>
      <c r="I328" s="10"/>
      <c r="L328" s="206"/>
      <c r="M328" s="210"/>
      <c r="N328" s="211"/>
      <c r="O328" s="211"/>
      <c r="P328" s="211"/>
      <c r="Q328" s="211"/>
      <c r="R328" s="211"/>
      <c r="S328" s="211"/>
      <c r="T328" s="212"/>
      <c r="AT328" s="208" t="s">
        <v>185</v>
      </c>
      <c r="AU328" s="208" t="s">
        <v>81</v>
      </c>
      <c r="AV328" s="207" t="s">
        <v>77</v>
      </c>
      <c r="AW328" s="207" t="s">
        <v>36</v>
      </c>
      <c r="AX328" s="207" t="s">
        <v>73</v>
      </c>
      <c r="AY328" s="208" t="s">
        <v>175</v>
      </c>
    </row>
    <row r="329" spans="2:65" s="214" customFormat="1">
      <c r="B329" s="213"/>
      <c r="D329" s="202" t="s">
        <v>185</v>
      </c>
      <c r="E329" s="215" t="s">
        <v>5</v>
      </c>
      <c r="F329" s="216" t="s">
        <v>1408</v>
      </c>
      <c r="H329" s="217">
        <v>10</v>
      </c>
      <c r="I329" s="11"/>
      <c r="L329" s="213"/>
      <c r="M329" s="218"/>
      <c r="N329" s="219"/>
      <c r="O329" s="219"/>
      <c r="P329" s="219"/>
      <c r="Q329" s="219"/>
      <c r="R329" s="219"/>
      <c r="S329" s="219"/>
      <c r="T329" s="220"/>
      <c r="AT329" s="215" t="s">
        <v>185</v>
      </c>
      <c r="AU329" s="215" t="s">
        <v>81</v>
      </c>
      <c r="AV329" s="214" t="s">
        <v>81</v>
      </c>
      <c r="AW329" s="214" t="s">
        <v>36</v>
      </c>
      <c r="AX329" s="214" t="s">
        <v>73</v>
      </c>
      <c r="AY329" s="215" t="s">
        <v>175</v>
      </c>
    </row>
    <row r="330" spans="2:65" s="214" customFormat="1">
      <c r="B330" s="213"/>
      <c r="D330" s="202" t="s">
        <v>185</v>
      </c>
      <c r="E330" s="215" t="s">
        <v>5</v>
      </c>
      <c r="F330" s="216" t="s">
        <v>1409</v>
      </c>
      <c r="H330" s="217">
        <v>10</v>
      </c>
      <c r="I330" s="11"/>
      <c r="L330" s="213"/>
      <c r="M330" s="218"/>
      <c r="N330" s="219"/>
      <c r="O330" s="219"/>
      <c r="P330" s="219"/>
      <c r="Q330" s="219"/>
      <c r="R330" s="219"/>
      <c r="S330" s="219"/>
      <c r="T330" s="220"/>
      <c r="AT330" s="215" t="s">
        <v>185</v>
      </c>
      <c r="AU330" s="215" t="s">
        <v>81</v>
      </c>
      <c r="AV330" s="214" t="s">
        <v>81</v>
      </c>
      <c r="AW330" s="214" t="s">
        <v>36</v>
      </c>
      <c r="AX330" s="214" t="s">
        <v>73</v>
      </c>
      <c r="AY330" s="215" t="s">
        <v>175</v>
      </c>
    </row>
    <row r="331" spans="2:65" s="222" customFormat="1">
      <c r="B331" s="221"/>
      <c r="D331" s="202" t="s">
        <v>185</v>
      </c>
      <c r="E331" s="223" t="s">
        <v>5</v>
      </c>
      <c r="F331" s="224" t="s">
        <v>196</v>
      </c>
      <c r="H331" s="225">
        <v>20</v>
      </c>
      <c r="I331" s="12"/>
      <c r="L331" s="221"/>
      <c r="M331" s="226"/>
      <c r="N331" s="227"/>
      <c r="O331" s="227"/>
      <c r="P331" s="227"/>
      <c r="Q331" s="227"/>
      <c r="R331" s="227"/>
      <c r="S331" s="227"/>
      <c r="T331" s="228"/>
      <c r="AT331" s="223" t="s">
        <v>185</v>
      </c>
      <c r="AU331" s="223" t="s">
        <v>81</v>
      </c>
      <c r="AV331" s="222" t="s">
        <v>113</v>
      </c>
      <c r="AW331" s="222" t="s">
        <v>36</v>
      </c>
      <c r="AX331" s="222" t="s">
        <v>77</v>
      </c>
      <c r="AY331" s="223" t="s">
        <v>175</v>
      </c>
    </row>
    <row r="332" spans="2:65" s="109" customFormat="1" ht="16.5" customHeight="1">
      <c r="B332" s="110"/>
      <c r="C332" s="191" t="s">
        <v>2646</v>
      </c>
      <c r="D332" s="191"/>
      <c r="E332" s="192"/>
      <c r="F332" s="193" t="s">
        <v>2637</v>
      </c>
      <c r="G332" s="194" t="s">
        <v>730</v>
      </c>
      <c r="H332" s="195">
        <v>2</v>
      </c>
      <c r="I332" s="9"/>
      <c r="J332" s="196">
        <f t="shared" ref="J332" si="0">ROUND(I332*H332,2)</f>
        <v>0</v>
      </c>
      <c r="K332" s="300"/>
      <c r="L332" s="110"/>
      <c r="M332" s="301"/>
      <c r="N332" s="302"/>
      <c r="O332" s="303"/>
      <c r="P332" s="304"/>
      <c r="Q332" s="304"/>
      <c r="R332" s="304"/>
      <c r="S332" s="304"/>
      <c r="T332" s="200"/>
      <c r="AR332" s="99"/>
      <c r="AT332" s="99"/>
      <c r="AU332" s="99"/>
      <c r="AY332" s="99"/>
      <c r="BE332" s="201"/>
      <c r="BF332" s="201"/>
      <c r="BG332" s="201"/>
      <c r="BH332" s="201"/>
      <c r="BI332" s="201"/>
      <c r="BJ332" s="99"/>
      <c r="BK332" s="201"/>
      <c r="BL332" s="99"/>
      <c r="BM332" s="99"/>
    </row>
    <row r="333" spans="2:65" s="109" customFormat="1" ht="16.5" customHeight="1">
      <c r="B333" s="110"/>
      <c r="C333" s="191" t="s">
        <v>2647</v>
      </c>
      <c r="D333" s="191"/>
      <c r="E333" s="192"/>
      <c r="F333" s="193" t="s">
        <v>2651</v>
      </c>
      <c r="G333" s="194" t="s">
        <v>730</v>
      </c>
      <c r="H333" s="195">
        <v>1</v>
      </c>
      <c r="I333" s="9"/>
      <c r="J333" s="196">
        <f t="shared" ref="J333" si="1">ROUND(I333*H333,2)</f>
        <v>0</v>
      </c>
      <c r="K333" s="300"/>
      <c r="L333" s="110"/>
      <c r="M333" s="301"/>
      <c r="N333" s="302"/>
      <c r="O333" s="303"/>
      <c r="P333" s="304"/>
      <c r="Q333" s="304"/>
      <c r="R333" s="304"/>
      <c r="S333" s="304"/>
      <c r="T333" s="200"/>
      <c r="AR333" s="99"/>
      <c r="AT333" s="99"/>
      <c r="AU333" s="99"/>
      <c r="AY333" s="99"/>
      <c r="BE333" s="201"/>
      <c r="BF333" s="201"/>
      <c r="BG333" s="201"/>
      <c r="BH333" s="201"/>
      <c r="BI333" s="201"/>
      <c r="BJ333" s="99"/>
      <c r="BK333" s="201"/>
      <c r="BL333" s="99"/>
      <c r="BM333" s="99"/>
    </row>
    <row r="334" spans="2:65" s="109" customFormat="1" ht="16.5" customHeight="1">
      <c r="B334" s="110"/>
      <c r="C334" s="191" t="s">
        <v>2648</v>
      </c>
      <c r="D334" s="191"/>
      <c r="E334" s="192"/>
      <c r="F334" s="193" t="s">
        <v>2650</v>
      </c>
      <c r="G334" s="194" t="s">
        <v>730</v>
      </c>
      <c r="H334" s="195">
        <v>1</v>
      </c>
      <c r="I334" s="9"/>
      <c r="J334" s="196">
        <f t="shared" ref="J334:J335" si="2">ROUND(I334*H334,2)</f>
        <v>0</v>
      </c>
      <c r="K334" s="300"/>
      <c r="L334" s="110"/>
      <c r="M334" s="301"/>
      <c r="N334" s="302"/>
      <c r="O334" s="303"/>
      <c r="P334" s="304"/>
      <c r="Q334" s="304"/>
      <c r="R334" s="304"/>
      <c r="S334" s="304"/>
      <c r="T334" s="200"/>
      <c r="AR334" s="99"/>
      <c r="AT334" s="99"/>
      <c r="AU334" s="99"/>
      <c r="AY334" s="99"/>
      <c r="BE334" s="201"/>
      <c r="BF334" s="201"/>
      <c r="BG334" s="201"/>
      <c r="BH334" s="201"/>
      <c r="BI334" s="201"/>
      <c r="BJ334" s="99"/>
      <c r="BK334" s="201"/>
      <c r="BL334" s="99"/>
      <c r="BM334" s="99"/>
    </row>
    <row r="335" spans="2:65" s="109" customFormat="1" ht="31.5" customHeight="1">
      <c r="B335" s="110"/>
      <c r="C335" s="191" t="s">
        <v>2649</v>
      </c>
      <c r="D335" s="191"/>
      <c r="E335" s="192"/>
      <c r="F335" s="193" t="s">
        <v>2645</v>
      </c>
      <c r="G335" s="194" t="s">
        <v>2639</v>
      </c>
      <c r="H335" s="195">
        <v>60</v>
      </c>
      <c r="I335" s="9"/>
      <c r="J335" s="196">
        <f t="shared" si="2"/>
        <v>0</v>
      </c>
      <c r="K335" s="300"/>
      <c r="L335" s="110"/>
      <c r="M335" s="301"/>
      <c r="N335" s="302"/>
      <c r="O335" s="303"/>
      <c r="P335" s="304"/>
      <c r="Q335" s="304"/>
      <c r="R335" s="304"/>
      <c r="S335" s="304"/>
      <c r="T335" s="200"/>
      <c r="AR335" s="99"/>
      <c r="AT335" s="99"/>
      <c r="AU335" s="99"/>
      <c r="AY335" s="99"/>
      <c r="BE335" s="201"/>
      <c r="BF335" s="201"/>
      <c r="BG335" s="201"/>
      <c r="BH335" s="201"/>
      <c r="BI335" s="201"/>
      <c r="BJ335" s="99"/>
      <c r="BK335" s="201"/>
      <c r="BL335" s="99"/>
      <c r="BM335" s="99"/>
    </row>
    <row r="336" spans="2:65" s="109" customFormat="1" ht="19.5" customHeight="1">
      <c r="B336" s="110"/>
      <c r="C336" s="313"/>
      <c r="D336" s="313"/>
      <c r="E336" s="314"/>
      <c r="F336" s="300" t="s">
        <v>2652</v>
      </c>
      <c r="G336" s="315"/>
      <c r="H336" s="316"/>
      <c r="I336" s="94"/>
      <c r="J336" s="317"/>
      <c r="K336" s="300"/>
      <c r="L336" s="110"/>
      <c r="M336" s="301"/>
      <c r="N336" s="302"/>
      <c r="O336" s="303"/>
      <c r="P336" s="304"/>
      <c r="Q336" s="304"/>
      <c r="R336" s="304"/>
      <c r="S336" s="304"/>
      <c r="T336" s="200"/>
      <c r="AR336" s="99"/>
      <c r="AT336" s="99"/>
      <c r="AU336" s="99"/>
      <c r="AY336" s="99"/>
      <c r="BE336" s="201"/>
      <c r="BF336" s="201"/>
      <c r="BG336" s="201"/>
      <c r="BH336" s="201"/>
      <c r="BI336" s="201"/>
      <c r="BJ336" s="99"/>
      <c r="BK336" s="201"/>
      <c r="BL336" s="99"/>
      <c r="BM336" s="99"/>
    </row>
    <row r="337" spans="2:65" s="179" customFormat="1" ht="29.85" customHeight="1">
      <c r="B337" s="178"/>
      <c r="D337" s="180" t="s">
        <v>72</v>
      </c>
      <c r="E337" s="189" t="s">
        <v>232</v>
      </c>
      <c r="F337" s="189" t="s">
        <v>522</v>
      </c>
      <c r="I337" s="8"/>
      <c r="J337" s="190">
        <f>BK337</f>
        <v>0</v>
      </c>
      <c r="L337" s="178"/>
      <c r="M337" s="183"/>
      <c r="N337" s="184"/>
      <c r="O337" s="184"/>
      <c r="P337" s="185">
        <f>SUM(P338:P350)</f>
        <v>0</v>
      </c>
      <c r="Q337" s="184"/>
      <c r="R337" s="185">
        <f>SUM(R338:R350)</f>
        <v>0.31036079999999999</v>
      </c>
      <c r="S337" s="184"/>
      <c r="T337" s="186">
        <f>SUM(T338:T350)</f>
        <v>0</v>
      </c>
      <c r="AR337" s="180" t="s">
        <v>77</v>
      </c>
      <c r="AT337" s="187" t="s">
        <v>72</v>
      </c>
      <c r="AU337" s="187" t="s">
        <v>77</v>
      </c>
      <c r="AY337" s="180" t="s">
        <v>175</v>
      </c>
      <c r="BK337" s="188">
        <f>SUM(BK338:BK350)</f>
        <v>0</v>
      </c>
    </row>
    <row r="338" spans="2:65" s="109" customFormat="1" ht="25.5" customHeight="1">
      <c r="B338" s="110"/>
      <c r="C338" s="191" t="s">
        <v>496</v>
      </c>
      <c r="D338" s="191" t="s">
        <v>177</v>
      </c>
      <c r="E338" s="192" t="s">
        <v>540</v>
      </c>
      <c r="F338" s="193" t="s">
        <v>541</v>
      </c>
      <c r="G338" s="194" t="s">
        <v>199</v>
      </c>
      <c r="H338" s="195">
        <v>28.6</v>
      </c>
      <c r="I338" s="9"/>
      <c r="J338" s="196">
        <f>ROUND(I338*H338,2)</f>
        <v>0</v>
      </c>
      <c r="K338" s="193" t="s">
        <v>181</v>
      </c>
      <c r="L338" s="110"/>
      <c r="M338" s="197" t="s">
        <v>5</v>
      </c>
      <c r="N338" s="198" t="s">
        <v>44</v>
      </c>
      <c r="O338" s="111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AR338" s="99" t="s">
        <v>113</v>
      </c>
      <c r="AT338" s="99" t="s">
        <v>177</v>
      </c>
      <c r="AU338" s="99" t="s">
        <v>81</v>
      </c>
      <c r="AY338" s="99" t="s">
        <v>175</v>
      </c>
      <c r="BE338" s="201">
        <f>IF(N338="základní",J338,0)</f>
        <v>0</v>
      </c>
      <c r="BF338" s="201">
        <f>IF(N338="snížená",J338,0)</f>
        <v>0</v>
      </c>
      <c r="BG338" s="201">
        <f>IF(N338="zákl. přenesená",J338,0)</f>
        <v>0</v>
      </c>
      <c r="BH338" s="201">
        <f>IF(N338="sníž. přenesená",J338,0)</f>
        <v>0</v>
      </c>
      <c r="BI338" s="201">
        <f>IF(N338="nulová",J338,0)</f>
        <v>0</v>
      </c>
      <c r="BJ338" s="99" t="s">
        <v>77</v>
      </c>
      <c r="BK338" s="201">
        <f>ROUND(I338*H338,2)</f>
        <v>0</v>
      </c>
      <c r="BL338" s="99" t="s">
        <v>113</v>
      </c>
      <c r="BM338" s="99" t="s">
        <v>1410</v>
      </c>
    </row>
    <row r="339" spans="2:65" s="214" customFormat="1">
      <c r="B339" s="213"/>
      <c r="D339" s="202" t="s">
        <v>185</v>
      </c>
      <c r="E339" s="215" t="s">
        <v>5</v>
      </c>
      <c r="F339" s="216" t="s">
        <v>1411</v>
      </c>
      <c r="H339" s="217">
        <v>16</v>
      </c>
      <c r="I339" s="11"/>
      <c r="L339" s="213"/>
      <c r="M339" s="218"/>
      <c r="N339" s="219"/>
      <c r="O339" s="219"/>
      <c r="P339" s="219"/>
      <c r="Q339" s="219"/>
      <c r="R339" s="219"/>
      <c r="S339" s="219"/>
      <c r="T339" s="220"/>
      <c r="AT339" s="215" t="s">
        <v>185</v>
      </c>
      <c r="AU339" s="215" t="s">
        <v>81</v>
      </c>
      <c r="AV339" s="214" t="s">
        <v>81</v>
      </c>
      <c r="AW339" s="214" t="s">
        <v>36</v>
      </c>
      <c r="AX339" s="214" t="s">
        <v>73</v>
      </c>
      <c r="AY339" s="215" t="s">
        <v>175</v>
      </c>
    </row>
    <row r="340" spans="2:65" s="214" customFormat="1">
      <c r="B340" s="213"/>
      <c r="D340" s="202" t="s">
        <v>185</v>
      </c>
      <c r="E340" s="215" t="s">
        <v>5</v>
      </c>
      <c r="F340" s="216" t="s">
        <v>1412</v>
      </c>
      <c r="H340" s="217">
        <v>12.6</v>
      </c>
      <c r="I340" s="11"/>
      <c r="L340" s="213"/>
      <c r="M340" s="218"/>
      <c r="N340" s="219"/>
      <c r="O340" s="219"/>
      <c r="P340" s="219"/>
      <c r="Q340" s="219"/>
      <c r="R340" s="219"/>
      <c r="S340" s="219"/>
      <c r="T340" s="220"/>
      <c r="AT340" s="215" t="s">
        <v>185</v>
      </c>
      <c r="AU340" s="215" t="s">
        <v>81</v>
      </c>
      <c r="AV340" s="214" t="s">
        <v>81</v>
      </c>
      <c r="AW340" s="214" t="s">
        <v>36</v>
      </c>
      <c r="AX340" s="214" t="s">
        <v>73</v>
      </c>
      <c r="AY340" s="215" t="s">
        <v>175</v>
      </c>
    </row>
    <row r="341" spans="2:65" s="222" customFormat="1">
      <c r="B341" s="221"/>
      <c r="D341" s="202" t="s">
        <v>185</v>
      </c>
      <c r="E341" s="223" t="s">
        <v>5</v>
      </c>
      <c r="F341" s="224" t="s">
        <v>196</v>
      </c>
      <c r="H341" s="225">
        <v>28.6</v>
      </c>
      <c r="I341" s="12"/>
      <c r="L341" s="221"/>
      <c r="M341" s="226"/>
      <c r="N341" s="227"/>
      <c r="O341" s="227"/>
      <c r="P341" s="227"/>
      <c r="Q341" s="227"/>
      <c r="R341" s="227"/>
      <c r="S341" s="227"/>
      <c r="T341" s="228"/>
      <c r="AT341" s="223" t="s">
        <v>185</v>
      </c>
      <c r="AU341" s="223" t="s">
        <v>81</v>
      </c>
      <c r="AV341" s="222" t="s">
        <v>113</v>
      </c>
      <c r="AW341" s="222" t="s">
        <v>36</v>
      </c>
      <c r="AX341" s="222" t="s">
        <v>77</v>
      </c>
      <c r="AY341" s="223" t="s">
        <v>175</v>
      </c>
    </row>
    <row r="342" spans="2:65" s="109" customFormat="1" ht="16.5" customHeight="1">
      <c r="B342" s="110"/>
      <c r="C342" s="191" t="s">
        <v>500</v>
      </c>
      <c r="D342" s="191" t="s">
        <v>177</v>
      </c>
      <c r="E342" s="192" t="s">
        <v>1413</v>
      </c>
      <c r="F342" s="193" t="s">
        <v>1414</v>
      </c>
      <c r="G342" s="194" t="s">
        <v>199</v>
      </c>
      <c r="H342" s="195">
        <v>2.262</v>
      </c>
      <c r="I342" s="9"/>
      <c r="J342" s="196">
        <f>ROUND(I342*H342,2)</f>
        <v>0</v>
      </c>
      <c r="K342" s="193" t="s">
        <v>5</v>
      </c>
      <c r="L342" s="110"/>
      <c r="M342" s="197" t="s">
        <v>5</v>
      </c>
      <c r="N342" s="198" t="s">
        <v>44</v>
      </c>
      <c r="O342" s="111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AR342" s="99" t="s">
        <v>113</v>
      </c>
      <c r="AT342" s="99" t="s">
        <v>177</v>
      </c>
      <c r="AU342" s="99" t="s">
        <v>81</v>
      </c>
      <c r="AY342" s="99" t="s">
        <v>175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99" t="s">
        <v>77</v>
      </c>
      <c r="BK342" s="201">
        <f>ROUND(I342*H342,2)</f>
        <v>0</v>
      </c>
      <c r="BL342" s="99" t="s">
        <v>113</v>
      </c>
      <c r="BM342" s="99" t="s">
        <v>1415</v>
      </c>
    </row>
    <row r="343" spans="2:65" s="207" customFormat="1">
      <c r="B343" s="206"/>
      <c r="D343" s="202" t="s">
        <v>185</v>
      </c>
      <c r="E343" s="208" t="s">
        <v>5</v>
      </c>
      <c r="F343" s="209" t="s">
        <v>1416</v>
      </c>
      <c r="H343" s="208" t="s">
        <v>5</v>
      </c>
      <c r="I343" s="10"/>
      <c r="L343" s="206"/>
      <c r="M343" s="210"/>
      <c r="N343" s="211"/>
      <c r="O343" s="211"/>
      <c r="P343" s="211"/>
      <c r="Q343" s="211"/>
      <c r="R343" s="211"/>
      <c r="S343" s="211"/>
      <c r="T343" s="212"/>
      <c r="AT343" s="208" t="s">
        <v>185</v>
      </c>
      <c r="AU343" s="208" t="s">
        <v>81</v>
      </c>
      <c r="AV343" s="207" t="s">
        <v>77</v>
      </c>
      <c r="AW343" s="207" t="s">
        <v>36</v>
      </c>
      <c r="AX343" s="207" t="s">
        <v>73</v>
      </c>
      <c r="AY343" s="208" t="s">
        <v>175</v>
      </c>
    </row>
    <row r="344" spans="2:65" s="214" customFormat="1">
      <c r="B344" s="213"/>
      <c r="D344" s="202" t="s">
        <v>185</v>
      </c>
      <c r="E344" s="215" t="s">
        <v>5</v>
      </c>
      <c r="F344" s="216" t="s">
        <v>1417</v>
      </c>
      <c r="H344" s="217">
        <v>2.262</v>
      </c>
      <c r="I344" s="11"/>
      <c r="L344" s="213"/>
      <c r="M344" s="218"/>
      <c r="N344" s="219"/>
      <c r="O344" s="219"/>
      <c r="P344" s="219"/>
      <c r="Q344" s="219"/>
      <c r="R344" s="219"/>
      <c r="S344" s="219"/>
      <c r="T344" s="220"/>
      <c r="AT344" s="215" t="s">
        <v>185</v>
      </c>
      <c r="AU344" s="215" t="s">
        <v>81</v>
      </c>
      <c r="AV344" s="214" t="s">
        <v>81</v>
      </c>
      <c r="AW344" s="214" t="s">
        <v>36</v>
      </c>
      <c r="AX344" s="214" t="s">
        <v>77</v>
      </c>
      <c r="AY344" s="215" t="s">
        <v>175</v>
      </c>
    </row>
    <row r="345" spans="2:65" s="109" customFormat="1" ht="16.5" customHeight="1">
      <c r="B345" s="110"/>
      <c r="C345" s="191" t="s">
        <v>504</v>
      </c>
      <c r="D345" s="191" t="s">
        <v>177</v>
      </c>
      <c r="E345" s="192" t="s">
        <v>1418</v>
      </c>
      <c r="F345" s="193" t="s">
        <v>1419</v>
      </c>
      <c r="G345" s="194" t="s">
        <v>180</v>
      </c>
      <c r="H345" s="195">
        <v>34.872</v>
      </c>
      <c r="I345" s="9"/>
      <c r="J345" s="196">
        <f>ROUND(I345*H345,2)</f>
        <v>0</v>
      </c>
      <c r="K345" s="193" t="s">
        <v>200</v>
      </c>
      <c r="L345" s="110"/>
      <c r="M345" s="197" t="s">
        <v>5</v>
      </c>
      <c r="N345" s="198" t="s">
        <v>44</v>
      </c>
      <c r="O345" s="111"/>
      <c r="P345" s="199">
        <f>O345*H345</f>
        <v>0</v>
      </c>
      <c r="Q345" s="199">
        <v>8.8999999999999999E-3</v>
      </c>
      <c r="R345" s="199">
        <f>Q345*H345</f>
        <v>0.31036079999999999</v>
      </c>
      <c r="S345" s="199">
        <v>0</v>
      </c>
      <c r="T345" s="200">
        <f>S345*H345</f>
        <v>0</v>
      </c>
      <c r="AR345" s="99" t="s">
        <v>113</v>
      </c>
      <c r="AT345" s="99" t="s">
        <v>177</v>
      </c>
      <c r="AU345" s="99" t="s">
        <v>81</v>
      </c>
      <c r="AY345" s="99" t="s">
        <v>175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99" t="s">
        <v>77</v>
      </c>
      <c r="BK345" s="201">
        <f>ROUND(I345*H345,2)</f>
        <v>0</v>
      </c>
      <c r="BL345" s="99" t="s">
        <v>113</v>
      </c>
      <c r="BM345" s="99" t="s">
        <v>1420</v>
      </c>
    </row>
    <row r="346" spans="2:65" s="214" customFormat="1">
      <c r="B346" s="213"/>
      <c r="D346" s="202" t="s">
        <v>185</v>
      </c>
      <c r="E346" s="215" t="s">
        <v>5</v>
      </c>
      <c r="F346" s="216" t="s">
        <v>1421</v>
      </c>
      <c r="H346" s="217">
        <v>13.352</v>
      </c>
      <c r="I346" s="11"/>
      <c r="L346" s="213"/>
      <c r="M346" s="218"/>
      <c r="N346" s="219"/>
      <c r="O346" s="219"/>
      <c r="P346" s="219"/>
      <c r="Q346" s="219"/>
      <c r="R346" s="219"/>
      <c r="S346" s="219"/>
      <c r="T346" s="220"/>
      <c r="AT346" s="215" t="s">
        <v>185</v>
      </c>
      <c r="AU346" s="215" t="s">
        <v>81</v>
      </c>
      <c r="AV346" s="214" t="s">
        <v>81</v>
      </c>
      <c r="AW346" s="214" t="s">
        <v>36</v>
      </c>
      <c r="AX346" s="214" t="s">
        <v>73</v>
      </c>
      <c r="AY346" s="215" t="s">
        <v>175</v>
      </c>
    </row>
    <row r="347" spans="2:65" s="214" customFormat="1">
      <c r="B347" s="213"/>
      <c r="D347" s="202" t="s">
        <v>185</v>
      </c>
      <c r="E347" s="215" t="s">
        <v>5</v>
      </c>
      <c r="F347" s="216" t="s">
        <v>1422</v>
      </c>
      <c r="H347" s="217">
        <v>21.52</v>
      </c>
      <c r="I347" s="11"/>
      <c r="L347" s="213"/>
      <c r="M347" s="218"/>
      <c r="N347" s="219"/>
      <c r="O347" s="219"/>
      <c r="P347" s="219"/>
      <c r="Q347" s="219"/>
      <c r="R347" s="219"/>
      <c r="S347" s="219"/>
      <c r="T347" s="220"/>
      <c r="AT347" s="215" t="s">
        <v>185</v>
      </c>
      <c r="AU347" s="215" t="s">
        <v>81</v>
      </c>
      <c r="AV347" s="214" t="s">
        <v>81</v>
      </c>
      <c r="AW347" s="214" t="s">
        <v>36</v>
      </c>
      <c r="AX347" s="214" t="s">
        <v>73</v>
      </c>
      <c r="AY347" s="215" t="s">
        <v>175</v>
      </c>
    </row>
    <row r="348" spans="2:65" s="222" customFormat="1">
      <c r="B348" s="221"/>
      <c r="D348" s="202" t="s">
        <v>185</v>
      </c>
      <c r="E348" s="223" t="s">
        <v>5</v>
      </c>
      <c r="F348" s="224" t="s">
        <v>196</v>
      </c>
      <c r="H348" s="225">
        <v>34.872</v>
      </c>
      <c r="I348" s="12"/>
      <c r="L348" s="221"/>
      <c r="M348" s="226"/>
      <c r="N348" s="227"/>
      <c r="O348" s="227"/>
      <c r="P348" s="227"/>
      <c r="Q348" s="227"/>
      <c r="R348" s="227"/>
      <c r="S348" s="227"/>
      <c r="T348" s="228"/>
      <c r="AT348" s="223" t="s">
        <v>185</v>
      </c>
      <c r="AU348" s="223" t="s">
        <v>81</v>
      </c>
      <c r="AV348" s="222" t="s">
        <v>113</v>
      </c>
      <c r="AW348" s="222" t="s">
        <v>36</v>
      </c>
      <c r="AX348" s="222" t="s">
        <v>77</v>
      </c>
      <c r="AY348" s="223" t="s">
        <v>175</v>
      </c>
    </row>
    <row r="349" spans="2:65" s="109" customFormat="1" ht="25.5" customHeight="1">
      <c r="B349" s="110"/>
      <c r="C349" s="191" t="s">
        <v>508</v>
      </c>
      <c r="D349" s="191" t="s">
        <v>177</v>
      </c>
      <c r="E349" s="192" t="s">
        <v>1423</v>
      </c>
      <c r="F349" s="193" t="s">
        <v>1424</v>
      </c>
      <c r="G349" s="194" t="s">
        <v>180</v>
      </c>
      <c r="H349" s="195">
        <v>34.872</v>
      </c>
      <c r="I349" s="9"/>
      <c r="J349" s="196">
        <f>ROUND(I349*H349,2)</f>
        <v>0</v>
      </c>
      <c r="K349" s="193" t="s">
        <v>200</v>
      </c>
      <c r="L349" s="110"/>
      <c r="M349" s="197" t="s">
        <v>5</v>
      </c>
      <c r="N349" s="198" t="s">
        <v>44</v>
      </c>
      <c r="O349" s="111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AR349" s="99" t="s">
        <v>113</v>
      </c>
      <c r="AT349" s="99" t="s">
        <v>177</v>
      </c>
      <c r="AU349" s="99" t="s">
        <v>81</v>
      </c>
      <c r="AY349" s="99" t="s">
        <v>175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99" t="s">
        <v>77</v>
      </c>
      <c r="BK349" s="201">
        <f>ROUND(I349*H349,2)</f>
        <v>0</v>
      </c>
      <c r="BL349" s="99" t="s">
        <v>113</v>
      </c>
      <c r="BM349" s="99" t="s">
        <v>1425</v>
      </c>
    </row>
    <row r="350" spans="2:65" s="109" customFormat="1" ht="25.5" customHeight="1">
      <c r="B350" s="110"/>
      <c r="C350" s="191" t="s">
        <v>513</v>
      </c>
      <c r="D350" s="191" t="s">
        <v>177</v>
      </c>
      <c r="E350" s="192" t="s">
        <v>1426</v>
      </c>
      <c r="F350" s="193" t="s">
        <v>1427</v>
      </c>
      <c r="G350" s="194" t="s">
        <v>180</v>
      </c>
      <c r="H350" s="195">
        <v>34.872</v>
      </c>
      <c r="I350" s="9"/>
      <c r="J350" s="196">
        <f>ROUND(I350*H350,2)</f>
        <v>0</v>
      </c>
      <c r="K350" s="193" t="s">
        <v>200</v>
      </c>
      <c r="L350" s="110"/>
      <c r="M350" s="197" t="s">
        <v>5</v>
      </c>
      <c r="N350" s="198" t="s">
        <v>44</v>
      </c>
      <c r="O350" s="111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AR350" s="99" t="s">
        <v>113</v>
      </c>
      <c r="AT350" s="99" t="s">
        <v>177</v>
      </c>
      <c r="AU350" s="99" t="s">
        <v>81</v>
      </c>
      <c r="AY350" s="99" t="s">
        <v>175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99" t="s">
        <v>77</v>
      </c>
      <c r="BK350" s="201">
        <f>ROUND(I350*H350,2)</f>
        <v>0</v>
      </c>
      <c r="BL350" s="99" t="s">
        <v>113</v>
      </c>
      <c r="BM350" s="99" t="s">
        <v>1428</v>
      </c>
    </row>
    <row r="351" spans="2:65" s="179" customFormat="1" ht="29.85" customHeight="1">
      <c r="B351" s="178"/>
      <c r="D351" s="180" t="s">
        <v>72</v>
      </c>
      <c r="E351" s="189" t="s">
        <v>547</v>
      </c>
      <c r="F351" s="189" t="s">
        <v>548</v>
      </c>
      <c r="I351" s="8"/>
      <c r="J351" s="190">
        <f>BK351</f>
        <v>0</v>
      </c>
      <c r="L351" s="178"/>
      <c r="M351" s="183"/>
      <c r="N351" s="184"/>
      <c r="O351" s="184"/>
      <c r="P351" s="185">
        <f>SUM(P352:P356)</f>
        <v>0</v>
      </c>
      <c r="Q351" s="184"/>
      <c r="R351" s="185">
        <f>SUM(R352:R356)</f>
        <v>0</v>
      </c>
      <c r="S351" s="184"/>
      <c r="T351" s="186">
        <f>SUM(T352:T356)</f>
        <v>0</v>
      </c>
      <c r="AR351" s="180" t="s">
        <v>77</v>
      </c>
      <c r="AT351" s="187" t="s">
        <v>72</v>
      </c>
      <c r="AU351" s="187" t="s">
        <v>77</v>
      </c>
      <c r="AY351" s="180" t="s">
        <v>175</v>
      </c>
      <c r="BK351" s="188">
        <f>SUM(BK352:BK356)</f>
        <v>0</v>
      </c>
    </row>
    <row r="352" spans="2:65" s="109" customFormat="1" ht="16.5" customHeight="1">
      <c r="B352" s="110"/>
      <c r="C352" s="191" t="s">
        <v>518</v>
      </c>
      <c r="D352" s="191" t="s">
        <v>177</v>
      </c>
      <c r="E352" s="192" t="s">
        <v>550</v>
      </c>
      <c r="F352" s="193" t="s">
        <v>551</v>
      </c>
      <c r="G352" s="194" t="s">
        <v>290</v>
      </c>
      <c r="H352" s="195">
        <v>6.8739999999999997</v>
      </c>
      <c r="I352" s="9"/>
      <c r="J352" s="196">
        <f>ROUND(I352*H352,2)</f>
        <v>0</v>
      </c>
      <c r="K352" s="193" t="s">
        <v>5</v>
      </c>
      <c r="L352" s="110"/>
      <c r="M352" s="197" t="s">
        <v>5</v>
      </c>
      <c r="N352" s="198" t="s">
        <v>44</v>
      </c>
      <c r="O352" s="111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AR352" s="99" t="s">
        <v>113</v>
      </c>
      <c r="AT352" s="99" t="s">
        <v>177</v>
      </c>
      <c r="AU352" s="99" t="s">
        <v>81</v>
      </c>
      <c r="AY352" s="99" t="s">
        <v>175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99" t="s">
        <v>77</v>
      </c>
      <c r="BK352" s="201">
        <f>ROUND(I352*H352,2)</f>
        <v>0</v>
      </c>
      <c r="BL352" s="99" t="s">
        <v>113</v>
      </c>
      <c r="BM352" s="99" t="s">
        <v>1429</v>
      </c>
    </row>
    <row r="353" spans="2:65" s="207" customFormat="1">
      <c r="B353" s="206"/>
      <c r="D353" s="202" t="s">
        <v>185</v>
      </c>
      <c r="E353" s="208" t="s">
        <v>5</v>
      </c>
      <c r="F353" s="209" t="s">
        <v>553</v>
      </c>
      <c r="H353" s="208" t="s">
        <v>5</v>
      </c>
      <c r="I353" s="10"/>
      <c r="L353" s="206"/>
      <c r="M353" s="210"/>
      <c r="N353" s="211"/>
      <c r="O353" s="211"/>
      <c r="P353" s="211"/>
      <c r="Q353" s="211"/>
      <c r="R353" s="211"/>
      <c r="S353" s="211"/>
      <c r="T353" s="212"/>
      <c r="AT353" s="208" t="s">
        <v>185</v>
      </c>
      <c r="AU353" s="208" t="s">
        <v>81</v>
      </c>
      <c r="AV353" s="207" t="s">
        <v>77</v>
      </c>
      <c r="AW353" s="207" t="s">
        <v>36</v>
      </c>
      <c r="AX353" s="207" t="s">
        <v>73</v>
      </c>
      <c r="AY353" s="208" t="s">
        <v>175</v>
      </c>
    </row>
    <row r="354" spans="2:65" s="207" customFormat="1">
      <c r="B354" s="206"/>
      <c r="D354" s="202" t="s">
        <v>185</v>
      </c>
      <c r="E354" s="208" t="s">
        <v>5</v>
      </c>
      <c r="F354" s="209" t="s">
        <v>276</v>
      </c>
      <c r="H354" s="208" t="s">
        <v>5</v>
      </c>
      <c r="I354" s="10"/>
      <c r="L354" s="206"/>
      <c r="M354" s="210"/>
      <c r="N354" s="211"/>
      <c r="O354" s="211"/>
      <c r="P354" s="211"/>
      <c r="Q354" s="211"/>
      <c r="R354" s="211"/>
      <c r="S354" s="211"/>
      <c r="T354" s="212"/>
      <c r="AT354" s="208" t="s">
        <v>185</v>
      </c>
      <c r="AU354" s="208" t="s">
        <v>81</v>
      </c>
      <c r="AV354" s="207" t="s">
        <v>77</v>
      </c>
      <c r="AW354" s="207" t="s">
        <v>36</v>
      </c>
      <c r="AX354" s="207" t="s">
        <v>73</v>
      </c>
      <c r="AY354" s="208" t="s">
        <v>175</v>
      </c>
    </row>
    <row r="355" spans="2:65" s="214" customFormat="1">
      <c r="B355" s="213"/>
      <c r="D355" s="202" t="s">
        <v>185</v>
      </c>
      <c r="E355" s="215" t="s">
        <v>5</v>
      </c>
      <c r="F355" s="216" t="s">
        <v>1430</v>
      </c>
      <c r="H355" s="217">
        <v>6.8739999999999997</v>
      </c>
      <c r="I355" s="11"/>
      <c r="L355" s="213"/>
      <c r="M355" s="218"/>
      <c r="N355" s="219"/>
      <c r="O355" s="219"/>
      <c r="P355" s="219"/>
      <c r="Q355" s="219"/>
      <c r="R355" s="219"/>
      <c r="S355" s="219"/>
      <c r="T355" s="220"/>
      <c r="AT355" s="215" t="s">
        <v>185</v>
      </c>
      <c r="AU355" s="215" t="s">
        <v>81</v>
      </c>
      <c r="AV355" s="214" t="s">
        <v>81</v>
      </c>
      <c r="AW355" s="214" t="s">
        <v>36</v>
      </c>
      <c r="AX355" s="214" t="s">
        <v>73</v>
      </c>
      <c r="AY355" s="215" t="s">
        <v>175</v>
      </c>
    </row>
    <row r="356" spans="2:65" s="222" customFormat="1">
      <c r="B356" s="221"/>
      <c r="D356" s="202" t="s">
        <v>185</v>
      </c>
      <c r="E356" s="223" t="s">
        <v>5</v>
      </c>
      <c r="F356" s="224" t="s">
        <v>196</v>
      </c>
      <c r="H356" s="225">
        <v>6.8739999999999997</v>
      </c>
      <c r="I356" s="12"/>
      <c r="L356" s="221"/>
      <c r="M356" s="226"/>
      <c r="N356" s="227"/>
      <c r="O356" s="227"/>
      <c r="P356" s="227"/>
      <c r="Q356" s="227"/>
      <c r="R356" s="227"/>
      <c r="S356" s="227"/>
      <c r="T356" s="228"/>
      <c r="AT356" s="223" t="s">
        <v>185</v>
      </c>
      <c r="AU356" s="223" t="s">
        <v>81</v>
      </c>
      <c r="AV356" s="222" t="s">
        <v>113</v>
      </c>
      <c r="AW356" s="222" t="s">
        <v>36</v>
      </c>
      <c r="AX356" s="222" t="s">
        <v>77</v>
      </c>
      <c r="AY356" s="223" t="s">
        <v>175</v>
      </c>
    </row>
    <row r="357" spans="2:65" s="179" customFormat="1" ht="29.85" customHeight="1">
      <c r="B357" s="178"/>
      <c r="D357" s="180" t="s">
        <v>72</v>
      </c>
      <c r="E357" s="189" t="s">
        <v>556</v>
      </c>
      <c r="F357" s="189" t="s">
        <v>557</v>
      </c>
      <c r="I357" s="8"/>
      <c r="J357" s="190">
        <f>BK357</f>
        <v>0</v>
      </c>
      <c r="L357" s="178"/>
      <c r="M357" s="183"/>
      <c r="N357" s="184"/>
      <c r="O357" s="184"/>
      <c r="P357" s="185">
        <f>P358</f>
        <v>0</v>
      </c>
      <c r="Q357" s="184"/>
      <c r="R357" s="185">
        <f>R358</f>
        <v>0</v>
      </c>
      <c r="S357" s="184"/>
      <c r="T357" s="186">
        <f>T358</f>
        <v>0</v>
      </c>
      <c r="AR357" s="180" t="s">
        <v>77</v>
      </c>
      <c r="AT357" s="187" t="s">
        <v>72</v>
      </c>
      <c r="AU357" s="187" t="s">
        <v>77</v>
      </c>
      <c r="AY357" s="180" t="s">
        <v>175</v>
      </c>
      <c r="BK357" s="188">
        <f>BK358</f>
        <v>0</v>
      </c>
    </row>
    <row r="358" spans="2:65" s="109" customFormat="1" ht="25.5" customHeight="1">
      <c r="B358" s="110"/>
      <c r="C358" s="191" t="s">
        <v>523</v>
      </c>
      <c r="D358" s="191" t="s">
        <v>177</v>
      </c>
      <c r="E358" s="192" t="s">
        <v>559</v>
      </c>
      <c r="F358" s="193" t="s">
        <v>560</v>
      </c>
      <c r="G358" s="194" t="s">
        <v>290</v>
      </c>
      <c r="H358" s="195">
        <v>12.975</v>
      </c>
      <c r="I358" s="9"/>
      <c r="J358" s="196">
        <f>ROUND(I358*H358,2)</f>
        <v>0</v>
      </c>
      <c r="K358" s="193" t="s">
        <v>181</v>
      </c>
      <c r="L358" s="110"/>
      <c r="M358" s="197" t="s">
        <v>5</v>
      </c>
      <c r="N358" s="198" t="s">
        <v>44</v>
      </c>
      <c r="O358" s="111"/>
      <c r="P358" s="199">
        <f>O358*H358</f>
        <v>0</v>
      </c>
      <c r="Q358" s="199">
        <v>0</v>
      </c>
      <c r="R358" s="199">
        <f>Q358*H358</f>
        <v>0</v>
      </c>
      <c r="S358" s="199">
        <v>0</v>
      </c>
      <c r="T358" s="200">
        <f>S358*H358</f>
        <v>0</v>
      </c>
      <c r="AR358" s="99" t="s">
        <v>113</v>
      </c>
      <c r="AT358" s="99" t="s">
        <v>177</v>
      </c>
      <c r="AU358" s="99" t="s">
        <v>81</v>
      </c>
      <c r="AY358" s="99" t="s">
        <v>175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99" t="s">
        <v>77</v>
      </c>
      <c r="BK358" s="201">
        <f>ROUND(I358*H358,2)</f>
        <v>0</v>
      </c>
      <c r="BL358" s="99" t="s">
        <v>113</v>
      </c>
      <c r="BM358" s="99" t="s">
        <v>1431</v>
      </c>
    </row>
    <row r="359" spans="2:65" s="179" customFormat="1" ht="37.35" customHeight="1">
      <c r="B359" s="178"/>
      <c r="D359" s="180" t="s">
        <v>72</v>
      </c>
      <c r="E359" s="181" t="s">
        <v>726</v>
      </c>
      <c r="F359" s="181" t="s">
        <v>727</v>
      </c>
      <c r="I359" s="8"/>
      <c r="J359" s="182">
        <f>BK359</f>
        <v>0</v>
      </c>
      <c r="L359" s="178"/>
      <c r="M359" s="183"/>
      <c r="N359" s="184"/>
      <c r="O359" s="184"/>
      <c r="P359" s="185">
        <f>SUM(P360:P369)</f>
        <v>0</v>
      </c>
      <c r="Q359" s="184"/>
      <c r="R359" s="185">
        <f>SUM(R360:R369)</f>
        <v>0</v>
      </c>
      <c r="S359" s="184"/>
      <c r="T359" s="186">
        <f>SUM(T360:T369)</f>
        <v>0</v>
      </c>
      <c r="AR359" s="180" t="s">
        <v>113</v>
      </c>
      <c r="AT359" s="187" t="s">
        <v>72</v>
      </c>
      <c r="AU359" s="187" t="s">
        <v>73</v>
      </c>
      <c r="AY359" s="180" t="s">
        <v>175</v>
      </c>
      <c r="BK359" s="188">
        <f>SUM(BK360:BK369)</f>
        <v>0</v>
      </c>
    </row>
    <row r="360" spans="2:65" s="109" customFormat="1" ht="16.5" customHeight="1">
      <c r="B360" s="110"/>
      <c r="C360" s="191" t="s">
        <v>529</v>
      </c>
      <c r="D360" s="191" t="s">
        <v>177</v>
      </c>
      <c r="E360" s="192" t="s">
        <v>895</v>
      </c>
      <c r="F360" s="193" t="s">
        <v>1432</v>
      </c>
      <c r="G360" s="194" t="s">
        <v>1433</v>
      </c>
      <c r="H360" s="195">
        <v>20</v>
      </c>
      <c r="I360" s="9"/>
      <c r="J360" s="196">
        <f>ROUND(I360*H360,2)</f>
        <v>0</v>
      </c>
      <c r="K360" s="193" t="s">
        <v>5</v>
      </c>
      <c r="L360" s="110"/>
      <c r="M360" s="197" t="s">
        <v>5</v>
      </c>
      <c r="N360" s="198" t="s">
        <v>44</v>
      </c>
      <c r="O360" s="111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AR360" s="99" t="s">
        <v>279</v>
      </c>
      <c r="AT360" s="99" t="s">
        <v>177</v>
      </c>
      <c r="AU360" s="99" t="s">
        <v>77</v>
      </c>
      <c r="AY360" s="99" t="s">
        <v>175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99" t="s">
        <v>77</v>
      </c>
      <c r="BK360" s="201">
        <f>ROUND(I360*H360,2)</f>
        <v>0</v>
      </c>
      <c r="BL360" s="99" t="s">
        <v>279</v>
      </c>
      <c r="BM360" s="99" t="s">
        <v>1434</v>
      </c>
    </row>
    <row r="361" spans="2:65" s="109" customFormat="1" ht="16.5" customHeight="1">
      <c r="B361" s="110"/>
      <c r="C361" s="191" t="s">
        <v>535</v>
      </c>
      <c r="D361" s="191" t="s">
        <v>177</v>
      </c>
      <c r="E361" s="192" t="s">
        <v>1435</v>
      </c>
      <c r="F361" s="193" t="s">
        <v>1436</v>
      </c>
      <c r="G361" s="194" t="s">
        <v>730</v>
      </c>
      <c r="H361" s="195">
        <v>28</v>
      </c>
      <c r="I361" s="9"/>
      <c r="J361" s="196">
        <f>ROUND(I361*H361,2)</f>
        <v>0</v>
      </c>
      <c r="K361" s="193" t="s">
        <v>5</v>
      </c>
      <c r="L361" s="110"/>
      <c r="M361" s="197" t="s">
        <v>5</v>
      </c>
      <c r="N361" s="198" t="s">
        <v>44</v>
      </c>
      <c r="O361" s="111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AR361" s="99" t="s">
        <v>279</v>
      </c>
      <c r="AT361" s="99" t="s">
        <v>177</v>
      </c>
      <c r="AU361" s="99" t="s">
        <v>77</v>
      </c>
      <c r="AY361" s="99" t="s">
        <v>175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99" t="s">
        <v>77</v>
      </c>
      <c r="BK361" s="201">
        <f>ROUND(I361*H361,2)</f>
        <v>0</v>
      </c>
      <c r="BL361" s="99" t="s">
        <v>279</v>
      </c>
      <c r="BM361" s="99" t="s">
        <v>1437</v>
      </c>
    </row>
    <row r="362" spans="2:65" s="207" customFormat="1">
      <c r="B362" s="206"/>
      <c r="D362" s="202" t="s">
        <v>185</v>
      </c>
      <c r="E362" s="208" t="s">
        <v>5</v>
      </c>
      <c r="F362" s="209" t="s">
        <v>1438</v>
      </c>
      <c r="H362" s="208" t="s">
        <v>5</v>
      </c>
      <c r="I362" s="10"/>
      <c r="L362" s="206"/>
      <c r="M362" s="210"/>
      <c r="N362" s="211"/>
      <c r="O362" s="211"/>
      <c r="P362" s="211"/>
      <c r="Q362" s="211"/>
      <c r="R362" s="211"/>
      <c r="S362" s="211"/>
      <c r="T362" s="212"/>
      <c r="AT362" s="208" t="s">
        <v>185</v>
      </c>
      <c r="AU362" s="208" t="s">
        <v>77</v>
      </c>
      <c r="AV362" s="207" t="s">
        <v>77</v>
      </c>
      <c r="AW362" s="207" t="s">
        <v>36</v>
      </c>
      <c r="AX362" s="207" t="s">
        <v>73</v>
      </c>
      <c r="AY362" s="208" t="s">
        <v>175</v>
      </c>
    </row>
    <row r="363" spans="2:65" s="207" customFormat="1">
      <c r="B363" s="206"/>
      <c r="D363" s="202" t="s">
        <v>185</v>
      </c>
      <c r="E363" s="208" t="s">
        <v>5</v>
      </c>
      <c r="F363" s="209" t="s">
        <v>1439</v>
      </c>
      <c r="H363" s="208" t="s">
        <v>5</v>
      </c>
      <c r="I363" s="10"/>
      <c r="L363" s="206"/>
      <c r="M363" s="210"/>
      <c r="N363" s="211"/>
      <c r="O363" s="211"/>
      <c r="P363" s="211"/>
      <c r="Q363" s="211"/>
      <c r="R363" s="211"/>
      <c r="S363" s="211"/>
      <c r="T363" s="212"/>
      <c r="AT363" s="208" t="s">
        <v>185</v>
      </c>
      <c r="AU363" s="208" t="s">
        <v>77</v>
      </c>
      <c r="AV363" s="207" t="s">
        <v>77</v>
      </c>
      <c r="AW363" s="207" t="s">
        <v>36</v>
      </c>
      <c r="AX363" s="207" t="s">
        <v>73</v>
      </c>
      <c r="AY363" s="208" t="s">
        <v>175</v>
      </c>
    </row>
    <row r="364" spans="2:65" s="214" customFormat="1">
      <c r="B364" s="213"/>
      <c r="D364" s="202" t="s">
        <v>185</v>
      </c>
      <c r="E364" s="215" t="s">
        <v>5</v>
      </c>
      <c r="F364" s="216" t="s">
        <v>348</v>
      </c>
      <c r="H364" s="217">
        <v>28</v>
      </c>
      <c r="I364" s="11"/>
      <c r="L364" s="213"/>
      <c r="M364" s="218"/>
      <c r="N364" s="219"/>
      <c r="O364" s="219"/>
      <c r="P364" s="219"/>
      <c r="Q364" s="219"/>
      <c r="R364" s="219"/>
      <c r="S364" s="219"/>
      <c r="T364" s="220"/>
      <c r="AT364" s="215" t="s">
        <v>185</v>
      </c>
      <c r="AU364" s="215" t="s">
        <v>77</v>
      </c>
      <c r="AV364" s="214" t="s">
        <v>81</v>
      </c>
      <c r="AW364" s="214" t="s">
        <v>36</v>
      </c>
      <c r="AX364" s="214" t="s">
        <v>77</v>
      </c>
      <c r="AY364" s="215" t="s">
        <v>175</v>
      </c>
    </row>
    <row r="365" spans="2:65" s="109" customFormat="1" ht="25.5" customHeight="1">
      <c r="B365" s="110"/>
      <c r="C365" s="191" t="s">
        <v>539</v>
      </c>
      <c r="D365" s="191" t="s">
        <v>177</v>
      </c>
      <c r="E365" s="192" t="s">
        <v>1440</v>
      </c>
      <c r="F365" s="193" t="s">
        <v>1441</v>
      </c>
      <c r="G365" s="194" t="s">
        <v>730</v>
      </c>
      <c r="H365" s="195">
        <v>5</v>
      </c>
      <c r="I365" s="9"/>
      <c r="J365" s="196">
        <f>ROUND(I365*H365,2)</f>
        <v>0</v>
      </c>
      <c r="K365" s="193" t="s">
        <v>5</v>
      </c>
      <c r="L365" s="110"/>
      <c r="M365" s="197" t="s">
        <v>5</v>
      </c>
      <c r="N365" s="198" t="s">
        <v>44</v>
      </c>
      <c r="O365" s="111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AR365" s="99" t="s">
        <v>279</v>
      </c>
      <c r="AT365" s="99" t="s">
        <v>177</v>
      </c>
      <c r="AU365" s="99" t="s">
        <v>77</v>
      </c>
      <c r="AY365" s="99" t="s">
        <v>175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99" t="s">
        <v>77</v>
      </c>
      <c r="BK365" s="201">
        <f>ROUND(I365*H365,2)</f>
        <v>0</v>
      </c>
      <c r="BL365" s="99" t="s">
        <v>279</v>
      </c>
      <c r="BM365" s="99" t="s">
        <v>1442</v>
      </c>
    </row>
    <row r="366" spans="2:65" s="207" customFormat="1">
      <c r="B366" s="206"/>
      <c r="D366" s="202" t="s">
        <v>185</v>
      </c>
      <c r="E366" s="208" t="s">
        <v>5</v>
      </c>
      <c r="F366" s="209" t="s">
        <v>1438</v>
      </c>
      <c r="H366" s="208" t="s">
        <v>5</v>
      </c>
      <c r="I366" s="10"/>
      <c r="L366" s="206"/>
      <c r="M366" s="210"/>
      <c r="N366" s="211"/>
      <c r="O366" s="211"/>
      <c r="P366" s="211"/>
      <c r="Q366" s="211"/>
      <c r="R366" s="211"/>
      <c r="S366" s="211"/>
      <c r="T366" s="212"/>
      <c r="AT366" s="208" t="s">
        <v>185</v>
      </c>
      <c r="AU366" s="208" t="s">
        <v>77</v>
      </c>
      <c r="AV366" s="207" t="s">
        <v>77</v>
      </c>
      <c r="AW366" s="207" t="s">
        <v>36</v>
      </c>
      <c r="AX366" s="207" t="s">
        <v>73</v>
      </c>
      <c r="AY366" s="208" t="s">
        <v>175</v>
      </c>
    </row>
    <row r="367" spans="2:65" s="207" customFormat="1">
      <c r="B367" s="206"/>
      <c r="D367" s="202" t="s">
        <v>185</v>
      </c>
      <c r="E367" s="208" t="s">
        <v>5</v>
      </c>
      <c r="F367" s="209" t="s">
        <v>1443</v>
      </c>
      <c r="H367" s="208" t="s">
        <v>5</v>
      </c>
      <c r="I367" s="10"/>
      <c r="L367" s="206"/>
      <c r="M367" s="210"/>
      <c r="N367" s="211"/>
      <c r="O367" s="211"/>
      <c r="P367" s="211"/>
      <c r="Q367" s="211"/>
      <c r="R367" s="211"/>
      <c r="S367" s="211"/>
      <c r="T367" s="212"/>
      <c r="AT367" s="208" t="s">
        <v>185</v>
      </c>
      <c r="AU367" s="208" t="s">
        <v>77</v>
      </c>
      <c r="AV367" s="207" t="s">
        <v>77</v>
      </c>
      <c r="AW367" s="207" t="s">
        <v>36</v>
      </c>
      <c r="AX367" s="207" t="s">
        <v>73</v>
      </c>
      <c r="AY367" s="208" t="s">
        <v>175</v>
      </c>
    </row>
    <row r="368" spans="2:65" s="214" customFormat="1">
      <c r="B368" s="213"/>
      <c r="D368" s="202" t="s">
        <v>185</v>
      </c>
      <c r="E368" s="215" t="s">
        <v>5</v>
      </c>
      <c r="F368" s="216" t="s">
        <v>125</v>
      </c>
      <c r="H368" s="217">
        <v>5</v>
      </c>
      <c r="I368" s="11"/>
      <c r="L368" s="213"/>
      <c r="M368" s="218"/>
      <c r="N368" s="219"/>
      <c r="O368" s="219"/>
      <c r="P368" s="219"/>
      <c r="Q368" s="219"/>
      <c r="R368" s="219"/>
      <c r="S368" s="219"/>
      <c r="T368" s="220"/>
      <c r="AT368" s="215" t="s">
        <v>185</v>
      </c>
      <c r="AU368" s="215" t="s">
        <v>77</v>
      </c>
      <c r="AV368" s="214" t="s">
        <v>81</v>
      </c>
      <c r="AW368" s="214" t="s">
        <v>36</v>
      </c>
      <c r="AX368" s="214" t="s">
        <v>77</v>
      </c>
      <c r="AY368" s="215" t="s">
        <v>175</v>
      </c>
    </row>
    <row r="369" spans="2:65" s="109" customFormat="1" ht="25.5" customHeight="1">
      <c r="B369" s="110"/>
      <c r="C369" s="191" t="s">
        <v>543</v>
      </c>
      <c r="D369" s="191" t="s">
        <v>177</v>
      </c>
      <c r="E369" s="192" t="s">
        <v>1444</v>
      </c>
      <c r="F369" s="193" t="s">
        <v>1445</v>
      </c>
      <c r="G369" s="194" t="s">
        <v>730</v>
      </c>
      <c r="H369" s="195">
        <v>1</v>
      </c>
      <c r="I369" s="9"/>
      <c r="J369" s="196">
        <f>ROUND(I369*H369,2)</f>
        <v>0</v>
      </c>
      <c r="K369" s="193" t="s">
        <v>5</v>
      </c>
      <c r="L369" s="110"/>
      <c r="M369" s="197" t="s">
        <v>5</v>
      </c>
      <c r="N369" s="238" t="s">
        <v>44</v>
      </c>
      <c r="O369" s="239"/>
      <c r="P369" s="240">
        <f>O369*H369</f>
        <v>0</v>
      </c>
      <c r="Q369" s="240">
        <v>0</v>
      </c>
      <c r="R369" s="240">
        <f>Q369*H369</f>
        <v>0</v>
      </c>
      <c r="S369" s="240">
        <v>0</v>
      </c>
      <c r="T369" s="241">
        <f>S369*H369</f>
        <v>0</v>
      </c>
      <c r="AR369" s="99" t="s">
        <v>279</v>
      </c>
      <c r="AT369" s="99" t="s">
        <v>177</v>
      </c>
      <c r="AU369" s="99" t="s">
        <v>77</v>
      </c>
      <c r="AY369" s="99" t="s">
        <v>175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99" t="s">
        <v>77</v>
      </c>
      <c r="BK369" s="201">
        <f>ROUND(I369*H369,2)</f>
        <v>0</v>
      </c>
      <c r="BL369" s="99" t="s">
        <v>279</v>
      </c>
      <c r="BM369" s="99" t="s">
        <v>1446</v>
      </c>
    </row>
    <row r="370" spans="2:65" s="109" customFormat="1" ht="6.95" customHeight="1">
      <c r="B370" s="135"/>
      <c r="C370" s="136"/>
      <c r="D370" s="136"/>
      <c r="E370" s="136"/>
      <c r="F370" s="136"/>
      <c r="G370" s="136"/>
      <c r="H370" s="136"/>
      <c r="I370" s="136"/>
      <c r="J370" s="136"/>
      <c r="K370" s="136"/>
      <c r="L370" s="110"/>
    </row>
  </sheetData>
  <sheetProtection algorithmName="SHA-512" hashValue="i6k5UUpgF2QDOq60qg9V4waPcLlB/MYd1nLjTH6PUF65wry5ZC3ULM5d2ZUWqlqFJ75H9oLDr3Y69SAJel1ZEA==" saltValue="TuZgdh2Hm87lZ1x2kk1lDw==" spinCount="100000" sheet="1" objects="1" scenarios="1"/>
  <autoFilter ref="C92:K369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67"/>
  <sheetViews>
    <sheetView showGridLines="0" workbookViewId="0">
      <pane ySplit="1" topLeftCell="A2" activePane="bottomLeft" state="frozen"/>
      <selection pane="bottomLeft" activeCell="F394" sqref="F394:F395"/>
    </sheetView>
  </sheetViews>
  <sheetFormatPr defaultRowHeight="13.5"/>
  <cols>
    <col min="1" max="1" width="8.33203125" style="98" customWidth="1"/>
    <col min="2" max="2" width="1.6640625" style="98" customWidth="1"/>
    <col min="3" max="3" width="4.1640625" style="98" customWidth="1"/>
    <col min="4" max="4" width="4.33203125" style="98" customWidth="1"/>
    <col min="5" max="5" width="17.1640625" style="98" customWidth="1"/>
    <col min="6" max="6" width="75" style="98" customWidth="1"/>
    <col min="7" max="7" width="8.6640625" style="98" customWidth="1"/>
    <col min="8" max="8" width="11.1640625" style="98" customWidth="1"/>
    <col min="9" max="9" width="12.6640625" style="98" customWidth="1"/>
    <col min="10" max="10" width="23.5" style="98" customWidth="1"/>
    <col min="11" max="11" width="15.5" style="98" customWidth="1"/>
    <col min="12" max="18" width="9.33203125" style="98"/>
    <col min="19" max="19" width="8.1640625" style="98" customWidth="1"/>
    <col min="20" max="20" width="29.6640625" style="98" customWidth="1"/>
    <col min="21" max="21" width="16.33203125" style="98" customWidth="1"/>
    <col min="22" max="22" width="12.33203125" style="98" customWidth="1"/>
    <col min="23" max="23" width="16.33203125" style="98" customWidth="1"/>
    <col min="24" max="24" width="12.33203125" style="98" customWidth="1"/>
    <col min="25" max="25" width="15" style="98" customWidth="1"/>
    <col min="26" max="26" width="11" style="98" customWidth="1"/>
    <col min="27" max="27" width="15" style="98" customWidth="1"/>
    <col min="28" max="28" width="16.33203125" style="98" customWidth="1"/>
    <col min="29" max="29" width="11" style="98" customWidth="1"/>
    <col min="30" max="30" width="15" style="98" customWidth="1"/>
    <col min="31" max="31" width="16.33203125" style="98" customWidth="1"/>
    <col min="32" max="43" width="9.33203125" style="98"/>
    <col min="44" max="65" width="9.33203125" style="98" hidden="1"/>
    <col min="66" max="16384" width="9.33203125" style="98"/>
  </cols>
  <sheetData>
    <row r="1" spans="1:70" ht="21.75" customHeight="1">
      <c r="A1" s="95"/>
      <c r="B1" s="3"/>
      <c r="C1" s="3"/>
      <c r="D1" s="4" t="s">
        <v>1</v>
      </c>
      <c r="E1" s="3"/>
      <c r="F1" s="96" t="s">
        <v>134</v>
      </c>
      <c r="G1" s="363" t="s">
        <v>135</v>
      </c>
      <c r="H1" s="363"/>
      <c r="I1" s="3"/>
      <c r="J1" s="96" t="s">
        <v>136</v>
      </c>
      <c r="K1" s="4" t="s">
        <v>137</v>
      </c>
      <c r="L1" s="96" t="s">
        <v>138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  <c r="BM1" s="95"/>
      <c r="BN1" s="95"/>
      <c r="BO1" s="95"/>
      <c r="BP1" s="95"/>
      <c r="BQ1" s="95"/>
      <c r="BR1" s="95"/>
    </row>
    <row r="2" spans="1:70" ht="36.950000000000003" customHeight="1"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99" t="s">
        <v>112</v>
      </c>
    </row>
    <row r="3" spans="1:70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2"/>
      <c r="AT3" s="99" t="s">
        <v>81</v>
      </c>
    </row>
    <row r="4" spans="1:70" ht="36.950000000000003" customHeight="1">
      <c r="B4" s="103"/>
      <c r="C4" s="104"/>
      <c r="D4" s="105" t="s">
        <v>139</v>
      </c>
      <c r="E4" s="104"/>
      <c r="F4" s="104"/>
      <c r="G4" s="104"/>
      <c r="H4" s="104"/>
      <c r="I4" s="104"/>
      <c r="J4" s="104"/>
      <c r="K4" s="106"/>
      <c r="M4" s="107" t="s">
        <v>13</v>
      </c>
      <c r="AT4" s="99" t="s">
        <v>6</v>
      </c>
    </row>
    <row r="5" spans="1:70" ht="6.95" customHeight="1">
      <c r="B5" s="103"/>
      <c r="C5" s="104"/>
      <c r="D5" s="104"/>
      <c r="E5" s="104"/>
      <c r="F5" s="104"/>
      <c r="G5" s="104"/>
      <c r="H5" s="104"/>
      <c r="I5" s="104"/>
      <c r="J5" s="104"/>
      <c r="K5" s="106"/>
    </row>
    <row r="6" spans="1:70" ht="15">
      <c r="B6" s="103"/>
      <c r="C6" s="104"/>
      <c r="D6" s="108" t="s">
        <v>19</v>
      </c>
      <c r="E6" s="104"/>
      <c r="F6" s="104"/>
      <c r="G6" s="104"/>
      <c r="H6" s="104"/>
      <c r="I6" s="104"/>
      <c r="J6" s="104"/>
      <c r="K6" s="106"/>
    </row>
    <row r="7" spans="1:70" ht="16.5" customHeight="1">
      <c r="B7" s="103"/>
      <c r="C7" s="104"/>
      <c r="D7" s="104"/>
      <c r="E7" s="364" t="str">
        <f>'Rekapitulace stavby'!K6</f>
        <v>Kosmonosy, obnova vodovodu a kanalizace - 2020 - etapa 1, část B</v>
      </c>
      <c r="F7" s="370"/>
      <c r="G7" s="370"/>
      <c r="H7" s="370"/>
      <c r="I7" s="104"/>
      <c r="J7" s="104"/>
      <c r="K7" s="106"/>
    </row>
    <row r="8" spans="1:70" ht="15">
      <c r="B8" s="103"/>
      <c r="C8" s="104"/>
      <c r="D8" s="108" t="s">
        <v>140</v>
      </c>
      <c r="E8" s="104"/>
      <c r="F8" s="104"/>
      <c r="G8" s="104"/>
      <c r="H8" s="104"/>
      <c r="I8" s="104"/>
      <c r="J8" s="104"/>
      <c r="K8" s="106"/>
    </row>
    <row r="9" spans="1:70" s="109" customFormat="1" ht="16.5" customHeight="1">
      <c r="B9" s="110"/>
      <c r="C9" s="111"/>
      <c r="D9" s="111"/>
      <c r="E9" s="364" t="s">
        <v>1001</v>
      </c>
      <c r="F9" s="365"/>
      <c r="G9" s="365"/>
      <c r="H9" s="365"/>
      <c r="I9" s="111"/>
      <c r="J9" s="111"/>
      <c r="K9" s="113"/>
    </row>
    <row r="10" spans="1:70" s="109" customFormat="1" ht="15">
      <c r="B10" s="110"/>
      <c r="C10" s="111"/>
      <c r="D10" s="108" t="s">
        <v>142</v>
      </c>
      <c r="E10" s="111"/>
      <c r="F10" s="111"/>
      <c r="G10" s="111"/>
      <c r="H10" s="111"/>
      <c r="I10" s="111"/>
      <c r="J10" s="111"/>
      <c r="K10" s="113"/>
    </row>
    <row r="11" spans="1:70" s="109" customFormat="1" ht="36.950000000000003" customHeight="1">
      <c r="B11" s="110"/>
      <c r="C11" s="111"/>
      <c r="D11" s="111"/>
      <c r="E11" s="366" t="s">
        <v>1447</v>
      </c>
      <c r="F11" s="365"/>
      <c r="G11" s="365"/>
      <c r="H11" s="365"/>
      <c r="I11" s="111"/>
      <c r="J11" s="111"/>
      <c r="K11" s="113"/>
    </row>
    <row r="12" spans="1:70" s="109" customFormat="1">
      <c r="B12" s="110"/>
      <c r="C12" s="111"/>
      <c r="D12" s="111"/>
      <c r="E12" s="111"/>
      <c r="F12" s="111"/>
      <c r="G12" s="111"/>
      <c r="H12" s="111"/>
      <c r="I12" s="111"/>
      <c r="J12" s="111"/>
      <c r="K12" s="113"/>
    </row>
    <row r="13" spans="1:70" s="109" customFormat="1" ht="14.45" customHeight="1">
      <c r="B13" s="110"/>
      <c r="C13" s="111"/>
      <c r="D13" s="108" t="s">
        <v>20</v>
      </c>
      <c r="E13" s="111"/>
      <c r="F13" s="114" t="s">
        <v>21</v>
      </c>
      <c r="G13" s="111"/>
      <c r="H13" s="111"/>
      <c r="I13" s="108" t="s">
        <v>22</v>
      </c>
      <c r="J13" s="114" t="s">
        <v>5</v>
      </c>
      <c r="K13" s="113"/>
    </row>
    <row r="14" spans="1:70" s="109" customFormat="1" ht="14.45" customHeight="1">
      <c r="B14" s="110"/>
      <c r="C14" s="111"/>
      <c r="D14" s="108" t="s">
        <v>24</v>
      </c>
      <c r="E14" s="111"/>
      <c r="F14" s="114" t="s">
        <v>25</v>
      </c>
      <c r="G14" s="111"/>
      <c r="H14" s="111"/>
      <c r="I14" s="108" t="s">
        <v>26</v>
      </c>
      <c r="J14" s="115" t="str">
        <f>'Rekapitulace stavby'!AN8</f>
        <v>18. 12. 2018</v>
      </c>
      <c r="K14" s="113"/>
    </row>
    <row r="15" spans="1:70" s="109" customFormat="1" ht="10.9" customHeight="1">
      <c r="B15" s="110"/>
      <c r="C15" s="111"/>
      <c r="D15" s="111"/>
      <c r="E15" s="111"/>
      <c r="F15" s="111"/>
      <c r="G15" s="111"/>
      <c r="H15" s="111"/>
      <c r="I15" s="111"/>
      <c r="J15" s="111"/>
      <c r="K15" s="113"/>
    </row>
    <row r="16" spans="1:70" s="109" customFormat="1" ht="14.45" customHeight="1">
      <c r="B16" s="110"/>
      <c r="C16" s="111"/>
      <c r="D16" s="108" t="s">
        <v>28</v>
      </c>
      <c r="E16" s="111"/>
      <c r="F16" s="111"/>
      <c r="G16" s="111"/>
      <c r="H16" s="111"/>
      <c r="I16" s="108" t="s">
        <v>29</v>
      </c>
      <c r="J16" s="114" t="s">
        <v>5</v>
      </c>
      <c r="K16" s="113"/>
    </row>
    <row r="17" spans="2:11" s="109" customFormat="1" ht="18" customHeight="1">
      <c r="B17" s="110"/>
      <c r="C17" s="111"/>
      <c r="D17" s="111"/>
      <c r="E17" s="114" t="s">
        <v>30</v>
      </c>
      <c r="F17" s="111"/>
      <c r="G17" s="111"/>
      <c r="H17" s="111"/>
      <c r="I17" s="108" t="s">
        <v>31</v>
      </c>
      <c r="J17" s="114" t="s">
        <v>5</v>
      </c>
      <c r="K17" s="113"/>
    </row>
    <row r="18" spans="2:11" s="109" customFormat="1" ht="6.95" customHeight="1">
      <c r="B18" s="110"/>
      <c r="C18" s="111"/>
      <c r="D18" s="111"/>
      <c r="E18" s="111"/>
      <c r="F18" s="111"/>
      <c r="G18" s="111"/>
      <c r="H18" s="111"/>
      <c r="I18" s="111"/>
      <c r="J18" s="111"/>
      <c r="K18" s="113"/>
    </row>
    <row r="19" spans="2:11" s="109" customFormat="1" ht="14.45" customHeight="1">
      <c r="B19" s="110"/>
      <c r="C19" s="111"/>
      <c r="D19" s="108" t="s">
        <v>32</v>
      </c>
      <c r="E19" s="111"/>
      <c r="F19" s="111"/>
      <c r="G19" s="111"/>
      <c r="H19" s="111"/>
      <c r="I19" s="108" t="s">
        <v>29</v>
      </c>
      <c r="J19" s="114" t="str">
        <f>IF('Rekapitulace stavby'!AN13="Vyplň údaj","",IF('Rekapitulace stavby'!AN13="","",'Rekapitulace stavby'!AN13))</f>
        <v/>
      </c>
      <c r="K19" s="113"/>
    </row>
    <row r="20" spans="2:11" s="109" customFormat="1" ht="18" customHeight="1">
      <c r="B20" s="110"/>
      <c r="C20" s="111"/>
      <c r="D20" s="111"/>
      <c r="E20" s="114" t="str">
        <f>IF('Rekapitulace stavby'!E14="Vyplň údaj","",IF('Rekapitulace stavby'!E14="","",'Rekapitulace stavby'!E14))</f>
        <v/>
      </c>
      <c r="F20" s="111"/>
      <c r="G20" s="111"/>
      <c r="H20" s="111"/>
      <c r="I20" s="108" t="s">
        <v>31</v>
      </c>
      <c r="J20" s="114" t="str">
        <f>IF('Rekapitulace stavby'!AN14="Vyplň údaj","",IF('Rekapitulace stavby'!AN14="","",'Rekapitulace stavby'!AN14))</f>
        <v/>
      </c>
      <c r="K20" s="113"/>
    </row>
    <row r="21" spans="2:11" s="109" customFormat="1" ht="6.95" customHeight="1">
      <c r="B21" s="110"/>
      <c r="C21" s="111"/>
      <c r="D21" s="111"/>
      <c r="E21" s="111"/>
      <c r="F21" s="111"/>
      <c r="G21" s="111"/>
      <c r="H21" s="111"/>
      <c r="I21" s="111"/>
      <c r="J21" s="111"/>
      <c r="K21" s="113"/>
    </row>
    <row r="22" spans="2:11" s="109" customFormat="1" ht="14.45" customHeight="1">
      <c r="B22" s="110"/>
      <c r="C22" s="111"/>
      <c r="D22" s="108" t="s">
        <v>34</v>
      </c>
      <c r="E22" s="111"/>
      <c r="F22" s="111"/>
      <c r="G22" s="111"/>
      <c r="H22" s="111"/>
      <c r="I22" s="108" t="s">
        <v>29</v>
      </c>
      <c r="J22" s="114" t="s">
        <v>5</v>
      </c>
      <c r="K22" s="113"/>
    </row>
    <row r="23" spans="2:11" s="109" customFormat="1" ht="18" customHeight="1">
      <c r="B23" s="110"/>
      <c r="C23" s="111"/>
      <c r="D23" s="111"/>
      <c r="E23" s="114" t="s">
        <v>35</v>
      </c>
      <c r="F23" s="111"/>
      <c r="G23" s="111"/>
      <c r="H23" s="111"/>
      <c r="I23" s="108" t="s">
        <v>31</v>
      </c>
      <c r="J23" s="114" t="s">
        <v>5</v>
      </c>
      <c r="K23" s="113"/>
    </row>
    <row r="24" spans="2:11" s="109" customFormat="1" ht="6.95" customHeight="1">
      <c r="B24" s="110"/>
      <c r="C24" s="111"/>
      <c r="D24" s="111"/>
      <c r="E24" s="111"/>
      <c r="F24" s="111"/>
      <c r="G24" s="111"/>
      <c r="H24" s="111"/>
      <c r="I24" s="111"/>
      <c r="J24" s="111"/>
      <c r="K24" s="113"/>
    </row>
    <row r="25" spans="2:11" s="109" customFormat="1" ht="14.45" customHeight="1">
      <c r="B25" s="110"/>
      <c r="C25" s="111"/>
      <c r="D25" s="108" t="s">
        <v>37</v>
      </c>
      <c r="E25" s="111"/>
      <c r="F25" s="111"/>
      <c r="G25" s="111"/>
      <c r="H25" s="111"/>
      <c r="I25" s="111"/>
      <c r="J25" s="111"/>
      <c r="K25" s="113"/>
    </row>
    <row r="26" spans="2:11" s="119" customFormat="1" ht="71.25" customHeight="1">
      <c r="B26" s="116"/>
      <c r="C26" s="117"/>
      <c r="D26" s="117"/>
      <c r="E26" s="340" t="s">
        <v>38</v>
      </c>
      <c r="F26" s="340"/>
      <c r="G26" s="340"/>
      <c r="H26" s="340"/>
      <c r="I26" s="117"/>
      <c r="J26" s="117"/>
      <c r="K26" s="118"/>
    </row>
    <row r="27" spans="2:11" s="109" customFormat="1" ht="6.95" customHeight="1">
      <c r="B27" s="110"/>
      <c r="C27" s="111"/>
      <c r="D27" s="111"/>
      <c r="E27" s="111"/>
      <c r="F27" s="111"/>
      <c r="G27" s="111"/>
      <c r="H27" s="111"/>
      <c r="I27" s="111"/>
      <c r="J27" s="111"/>
      <c r="K27" s="113"/>
    </row>
    <row r="28" spans="2:11" s="109" customFormat="1" ht="6.95" customHeight="1">
      <c r="B28" s="110"/>
      <c r="C28" s="111"/>
      <c r="D28" s="120"/>
      <c r="E28" s="120"/>
      <c r="F28" s="120"/>
      <c r="G28" s="120"/>
      <c r="H28" s="120"/>
      <c r="I28" s="120"/>
      <c r="J28" s="120"/>
      <c r="K28" s="121"/>
    </row>
    <row r="29" spans="2:11" s="109" customFormat="1" ht="25.35" customHeight="1">
      <c r="B29" s="110"/>
      <c r="C29" s="111"/>
      <c r="D29" s="122" t="s">
        <v>39</v>
      </c>
      <c r="E29" s="111"/>
      <c r="F29" s="111"/>
      <c r="G29" s="111"/>
      <c r="H29" s="111"/>
      <c r="I29" s="111"/>
      <c r="J29" s="123">
        <f>ROUND(J93,2)</f>
        <v>0</v>
      </c>
      <c r="K29" s="113"/>
    </row>
    <row r="30" spans="2:11" s="109" customFormat="1" ht="6.95" customHeight="1">
      <c r="B30" s="110"/>
      <c r="C30" s="111"/>
      <c r="D30" s="120"/>
      <c r="E30" s="120"/>
      <c r="F30" s="120"/>
      <c r="G30" s="120"/>
      <c r="H30" s="120"/>
      <c r="I30" s="120"/>
      <c r="J30" s="120"/>
      <c r="K30" s="121"/>
    </row>
    <row r="31" spans="2:11" s="109" customFormat="1" ht="14.45" customHeight="1">
      <c r="B31" s="110"/>
      <c r="C31" s="111"/>
      <c r="D31" s="111"/>
      <c r="E31" s="111"/>
      <c r="F31" s="124" t="s">
        <v>41</v>
      </c>
      <c r="G31" s="111"/>
      <c r="H31" s="111"/>
      <c r="I31" s="124" t="s">
        <v>40</v>
      </c>
      <c r="J31" s="124" t="s">
        <v>42</v>
      </c>
      <c r="K31" s="113"/>
    </row>
    <row r="32" spans="2:11" s="109" customFormat="1" ht="14.45" customHeight="1">
      <c r="B32" s="110"/>
      <c r="C32" s="111"/>
      <c r="D32" s="125" t="s">
        <v>43</v>
      </c>
      <c r="E32" s="125" t="s">
        <v>44</v>
      </c>
      <c r="F32" s="126">
        <f>ROUND(SUM(BE93:BE466), 2)</f>
        <v>0</v>
      </c>
      <c r="G32" s="111"/>
      <c r="H32" s="111"/>
      <c r="I32" s="127">
        <v>0.21</v>
      </c>
      <c r="J32" s="126">
        <f>ROUND(ROUND((SUM(BE93:BE466)), 2)*I32, 2)</f>
        <v>0</v>
      </c>
      <c r="K32" s="113"/>
    </row>
    <row r="33" spans="2:11" s="109" customFormat="1" ht="14.45" customHeight="1">
      <c r="B33" s="110"/>
      <c r="C33" s="111"/>
      <c r="D33" s="111"/>
      <c r="E33" s="125" t="s">
        <v>45</v>
      </c>
      <c r="F33" s="126">
        <f>ROUND(SUM(BF93:BF466), 2)</f>
        <v>0</v>
      </c>
      <c r="G33" s="111"/>
      <c r="H33" s="111"/>
      <c r="I33" s="127">
        <v>0.15</v>
      </c>
      <c r="J33" s="126">
        <f>ROUND(ROUND((SUM(BF93:BF466)), 2)*I33, 2)</f>
        <v>0</v>
      </c>
      <c r="K33" s="113"/>
    </row>
    <row r="34" spans="2:11" s="109" customFormat="1" ht="14.45" hidden="1" customHeight="1">
      <c r="B34" s="110"/>
      <c r="C34" s="111"/>
      <c r="D34" s="111"/>
      <c r="E34" s="125" t="s">
        <v>46</v>
      </c>
      <c r="F34" s="126">
        <f>ROUND(SUM(BG93:BG466), 2)</f>
        <v>0</v>
      </c>
      <c r="G34" s="111"/>
      <c r="H34" s="111"/>
      <c r="I34" s="127">
        <v>0.21</v>
      </c>
      <c r="J34" s="126">
        <v>0</v>
      </c>
      <c r="K34" s="113"/>
    </row>
    <row r="35" spans="2:11" s="109" customFormat="1" ht="14.45" hidden="1" customHeight="1">
      <c r="B35" s="110"/>
      <c r="C35" s="111"/>
      <c r="D35" s="111"/>
      <c r="E35" s="125" t="s">
        <v>47</v>
      </c>
      <c r="F35" s="126">
        <f>ROUND(SUM(BH93:BH466), 2)</f>
        <v>0</v>
      </c>
      <c r="G35" s="111"/>
      <c r="H35" s="111"/>
      <c r="I35" s="127">
        <v>0.15</v>
      </c>
      <c r="J35" s="126">
        <v>0</v>
      </c>
      <c r="K35" s="113"/>
    </row>
    <row r="36" spans="2:11" s="109" customFormat="1" ht="14.45" hidden="1" customHeight="1">
      <c r="B36" s="110"/>
      <c r="C36" s="111"/>
      <c r="D36" s="111"/>
      <c r="E36" s="125" t="s">
        <v>48</v>
      </c>
      <c r="F36" s="126">
        <f>ROUND(SUM(BI93:BI466), 2)</f>
        <v>0</v>
      </c>
      <c r="G36" s="111"/>
      <c r="H36" s="111"/>
      <c r="I36" s="127">
        <v>0</v>
      </c>
      <c r="J36" s="126">
        <v>0</v>
      </c>
      <c r="K36" s="113"/>
    </row>
    <row r="37" spans="2:11" s="109" customFormat="1" ht="6.95" customHeight="1">
      <c r="B37" s="110"/>
      <c r="C37" s="111"/>
      <c r="D37" s="111"/>
      <c r="E37" s="111"/>
      <c r="F37" s="111"/>
      <c r="G37" s="111"/>
      <c r="H37" s="111"/>
      <c r="I37" s="111"/>
      <c r="J37" s="111"/>
      <c r="K37" s="113"/>
    </row>
    <row r="38" spans="2:11" s="109" customFormat="1" ht="25.35" customHeight="1">
      <c r="B38" s="110"/>
      <c r="C38" s="128"/>
      <c r="D38" s="129" t="s">
        <v>49</v>
      </c>
      <c r="E38" s="130"/>
      <c r="F38" s="130"/>
      <c r="G38" s="131" t="s">
        <v>50</v>
      </c>
      <c r="H38" s="132" t="s">
        <v>51</v>
      </c>
      <c r="I38" s="130"/>
      <c r="J38" s="133">
        <f>SUM(J29:J36)</f>
        <v>0</v>
      </c>
      <c r="K38" s="134"/>
    </row>
    <row r="39" spans="2:11" s="109" customFormat="1" ht="14.45" customHeight="1">
      <c r="B39" s="135"/>
      <c r="C39" s="136"/>
      <c r="D39" s="136"/>
      <c r="E39" s="136"/>
      <c r="F39" s="136"/>
      <c r="G39" s="136"/>
      <c r="H39" s="136"/>
      <c r="I39" s="136"/>
      <c r="J39" s="136"/>
      <c r="K39" s="137"/>
    </row>
    <row r="43" spans="2:11" s="109" customFormat="1" ht="6.95" customHeight="1">
      <c r="B43" s="138"/>
      <c r="C43" s="139"/>
      <c r="D43" s="139"/>
      <c r="E43" s="139"/>
      <c r="F43" s="139"/>
      <c r="G43" s="139"/>
      <c r="H43" s="139"/>
      <c r="I43" s="139"/>
      <c r="J43" s="139"/>
      <c r="K43" s="140"/>
    </row>
    <row r="44" spans="2:11" s="109" customFormat="1" ht="36.950000000000003" customHeight="1">
      <c r="B44" s="110"/>
      <c r="C44" s="105" t="s">
        <v>144</v>
      </c>
      <c r="D44" s="111"/>
      <c r="E44" s="111"/>
      <c r="F44" s="111"/>
      <c r="G44" s="111"/>
      <c r="H44" s="111"/>
      <c r="I44" s="111"/>
      <c r="J44" s="111"/>
      <c r="K44" s="113"/>
    </row>
    <row r="45" spans="2:11" s="109" customFormat="1" ht="6.95" customHeight="1">
      <c r="B45" s="110"/>
      <c r="C45" s="111"/>
      <c r="D45" s="111"/>
      <c r="E45" s="111"/>
      <c r="F45" s="111"/>
      <c r="G45" s="111"/>
      <c r="H45" s="111"/>
      <c r="I45" s="111"/>
      <c r="J45" s="111"/>
      <c r="K45" s="113"/>
    </row>
    <row r="46" spans="2:11" s="109" customFormat="1" ht="14.45" customHeight="1">
      <c r="B46" s="110"/>
      <c r="C46" s="108" t="s">
        <v>19</v>
      </c>
      <c r="D46" s="111"/>
      <c r="E46" s="111"/>
      <c r="F46" s="111"/>
      <c r="G46" s="111"/>
      <c r="H46" s="111"/>
      <c r="I46" s="111"/>
      <c r="J46" s="111"/>
      <c r="K46" s="113"/>
    </row>
    <row r="47" spans="2:11" s="109" customFormat="1" ht="16.5" customHeight="1">
      <c r="B47" s="110"/>
      <c r="C47" s="111"/>
      <c r="D47" s="111"/>
      <c r="E47" s="364" t="str">
        <f>E7</f>
        <v>Kosmonosy, obnova vodovodu a kanalizace - 2020 - etapa 1, část B</v>
      </c>
      <c r="F47" s="370"/>
      <c r="G47" s="370"/>
      <c r="H47" s="370"/>
      <c r="I47" s="111"/>
      <c r="J47" s="111"/>
      <c r="K47" s="113"/>
    </row>
    <row r="48" spans="2:11" ht="15">
      <c r="B48" s="103"/>
      <c r="C48" s="108" t="s">
        <v>140</v>
      </c>
      <c r="D48" s="104"/>
      <c r="E48" s="104"/>
      <c r="F48" s="104"/>
      <c r="G48" s="104"/>
      <c r="H48" s="104"/>
      <c r="I48" s="104"/>
      <c r="J48" s="104"/>
      <c r="K48" s="106"/>
    </row>
    <row r="49" spans="2:47" s="109" customFormat="1" ht="16.5" customHeight="1">
      <c r="B49" s="110"/>
      <c r="C49" s="111"/>
      <c r="D49" s="111"/>
      <c r="E49" s="364" t="s">
        <v>1001</v>
      </c>
      <c r="F49" s="365"/>
      <c r="G49" s="365"/>
      <c r="H49" s="365"/>
      <c r="I49" s="111"/>
      <c r="J49" s="111"/>
      <c r="K49" s="113"/>
    </row>
    <row r="50" spans="2:47" s="109" customFormat="1" ht="14.45" customHeight="1">
      <c r="B50" s="110"/>
      <c r="C50" s="108" t="s">
        <v>142</v>
      </c>
      <c r="D50" s="111"/>
      <c r="E50" s="111"/>
      <c r="F50" s="111"/>
      <c r="G50" s="111"/>
      <c r="H50" s="111"/>
      <c r="I50" s="111"/>
      <c r="J50" s="111"/>
      <c r="K50" s="113"/>
    </row>
    <row r="51" spans="2:47" s="109" customFormat="1" ht="17.25" customHeight="1">
      <c r="B51" s="110"/>
      <c r="C51" s="111"/>
      <c r="D51" s="111"/>
      <c r="E51" s="366" t="str">
        <f>E11</f>
        <v>3.4 - SO 3.4 Vodovodní řad 3</v>
      </c>
      <c r="F51" s="365"/>
      <c r="G51" s="365"/>
      <c r="H51" s="365"/>
      <c r="I51" s="111"/>
      <c r="J51" s="111"/>
      <c r="K51" s="113"/>
    </row>
    <row r="52" spans="2:47" s="109" customFormat="1" ht="6.95" customHeight="1">
      <c r="B52" s="110"/>
      <c r="C52" s="111"/>
      <c r="D52" s="111"/>
      <c r="E52" s="111"/>
      <c r="F52" s="111"/>
      <c r="G52" s="111"/>
      <c r="H52" s="111"/>
      <c r="I52" s="111"/>
      <c r="J52" s="111"/>
      <c r="K52" s="113"/>
    </row>
    <row r="53" spans="2:47" s="109" customFormat="1" ht="18" customHeight="1">
      <c r="B53" s="110"/>
      <c r="C53" s="108" t="s">
        <v>24</v>
      </c>
      <c r="D53" s="111"/>
      <c r="E53" s="111"/>
      <c r="F53" s="114" t="str">
        <f>F14</f>
        <v>Kosmonosy</v>
      </c>
      <c r="G53" s="111"/>
      <c r="H53" s="111"/>
      <c r="I53" s="108" t="s">
        <v>26</v>
      </c>
      <c r="J53" s="115" t="str">
        <f>IF(J14="","",J14)</f>
        <v>18. 12. 2018</v>
      </c>
      <c r="K53" s="113"/>
    </row>
    <row r="54" spans="2:47" s="109" customFormat="1" ht="6.95" customHeight="1">
      <c r="B54" s="110"/>
      <c r="C54" s="111"/>
      <c r="D54" s="111"/>
      <c r="E54" s="111"/>
      <c r="F54" s="111"/>
      <c r="G54" s="111"/>
      <c r="H54" s="111"/>
      <c r="I54" s="111"/>
      <c r="J54" s="111"/>
      <c r="K54" s="113"/>
    </row>
    <row r="55" spans="2:47" s="109" customFormat="1" ht="15">
      <c r="B55" s="110"/>
      <c r="C55" s="108" t="s">
        <v>28</v>
      </c>
      <c r="D55" s="111"/>
      <c r="E55" s="111"/>
      <c r="F55" s="114" t="str">
        <f>E17</f>
        <v>Vodovody a kanalizace Mladá Boleslav, a.s.</v>
      </c>
      <c r="G55" s="111"/>
      <c r="H55" s="111"/>
      <c r="I55" s="108" t="s">
        <v>34</v>
      </c>
      <c r="J55" s="340" t="str">
        <f>E23</f>
        <v>Šindlar s.r.o., Na Brně 372/2a, Hradec Králové 6</v>
      </c>
      <c r="K55" s="113"/>
    </row>
    <row r="56" spans="2:47" s="109" customFormat="1" ht="14.45" customHeight="1">
      <c r="B56" s="110"/>
      <c r="C56" s="108" t="s">
        <v>32</v>
      </c>
      <c r="D56" s="111"/>
      <c r="E56" s="111"/>
      <c r="F56" s="114" t="str">
        <f>IF(E20="","",E20)</f>
        <v/>
      </c>
      <c r="G56" s="111"/>
      <c r="H56" s="111"/>
      <c r="I56" s="111"/>
      <c r="J56" s="367"/>
      <c r="K56" s="113"/>
    </row>
    <row r="57" spans="2:47" s="109" customFormat="1" ht="10.35" customHeight="1">
      <c r="B57" s="110"/>
      <c r="C57" s="111"/>
      <c r="D57" s="111"/>
      <c r="E57" s="111"/>
      <c r="F57" s="111"/>
      <c r="G57" s="111"/>
      <c r="H57" s="111"/>
      <c r="I57" s="111"/>
      <c r="J57" s="111"/>
      <c r="K57" s="113"/>
    </row>
    <row r="58" spans="2:47" s="109" customFormat="1" ht="29.25" customHeight="1">
      <c r="B58" s="110"/>
      <c r="C58" s="141" t="s">
        <v>145</v>
      </c>
      <c r="D58" s="128"/>
      <c r="E58" s="128"/>
      <c r="F58" s="128"/>
      <c r="G58" s="128"/>
      <c r="H58" s="128"/>
      <c r="I58" s="128"/>
      <c r="J58" s="142" t="s">
        <v>146</v>
      </c>
      <c r="K58" s="143"/>
    </row>
    <row r="59" spans="2:47" s="109" customFormat="1" ht="10.35" customHeight="1">
      <c r="B59" s="110"/>
      <c r="C59" s="111"/>
      <c r="D59" s="111"/>
      <c r="E59" s="111"/>
      <c r="F59" s="111"/>
      <c r="G59" s="111"/>
      <c r="H59" s="111"/>
      <c r="I59" s="111"/>
      <c r="J59" s="111"/>
      <c r="K59" s="113"/>
    </row>
    <row r="60" spans="2:47" s="109" customFormat="1" ht="29.25" customHeight="1">
      <c r="B60" s="110"/>
      <c r="C60" s="144" t="s">
        <v>147</v>
      </c>
      <c r="D60" s="111"/>
      <c r="E60" s="111"/>
      <c r="F60" s="111"/>
      <c r="G60" s="111"/>
      <c r="H60" s="111"/>
      <c r="I60" s="111"/>
      <c r="J60" s="123">
        <f>J93</f>
        <v>0</v>
      </c>
      <c r="K60" s="113"/>
      <c r="AU60" s="99" t="s">
        <v>148</v>
      </c>
    </row>
    <row r="61" spans="2:47" s="151" customFormat="1" ht="24.95" customHeight="1">
      <c r="B61" s="145"/>
      <c r="C61" s="146"/>
      <c r="D61" s="147" t="s">
        <v>149</v>
      </c>
      <c r="E61" s="148"/>
      <c r="F61" s="148"/>
      <c r="G61" s="148"/>
      <c r="H61" s="148"/>
      <c r="I61" s="148"/>
      <c r="J61" s="149">
        <f>J94</f>
        <v>0</v>
      </c>
      <c r="K61" s="150"/>
    </row>
    <row r="62" spans="2:47" s="158" customFormat="1" ht="19.899999999999999" customHeight="1">
      <c r="B62" s="152"/>
      <c r="C62" s="153"/>
      <c r="D62" s="154" t="s">
        <v>150</v>
      </c>
      <c r="E62" s="155"/>
      <c r="F62" s="155"/>
      <c r="G62" s="155"/>
      <c r="H62" s="155"/>
      <c r="I62" s="155"/>
      <c r="J62" s="156">
        <f>J95</f>
        <v>0</v>
      </c>
      <c r="K62" s="157"/>
    </row>
    <row r="63" spans="2:47" s="158" customFormat="1" ht="19.899999999999999" customHeight="1">
      <c r="B63" s="152"/>
      <c r="C63" s="153"/>
      <c r="D63" s="154" t="s">
        <v>151</v>
      </c>
      <c r="E63" s="155"/>
      <c r="F63" s="155"/>
      <c r="G63" s="155"/>
      <c r="H63" s="155"/>
      <c r="I63" s="155"/>
      <c r="J63" s="156">
        <f>J192</f>
        <v>0</v>
      </c>
      <c r="K63" s="157"/>
    </row>
    <row r="64" spans="2:47" s="158" customFormat="1" ht="19.899999999999999" customHeight="1">
      <c r="B64" s="152"/>
      <c r="C64" s="153"/>
      <c r="D64" s="154" t="s">
        <v>152</v>
      </c>
      <c r="E64" s="155"/>
      <c r="F64" s="155"/>
      <c r="G64" s="155"/>
      <c r="H64" s="155"/>
      <c r="I64" s="155"/>
      <c r="J64" s="156">
        <f>J197</f>
        <v>0</v>
      </c>
      <c r="K64" s="157"/>
    </row>
    <row r="65" spans="2:12" s="158" customFormat="1" ht="19.899999999999999" customHeight="1">
      <c r="B65" s="152"/>
      <c r="C65" s="153"/>
      <c r="D65" s="154" t="s">
        <v>153</v>
      </c>
      <c r="E65" s="155"/>
      <c r="F65" s="155"/>
      <c r="G65" s="155"/>
      <c r="H65" s="155"/>
      <c r="I65" s="155"/>
      <c r="J65" s="156">
        <f>J212</f>
        <v>0</v>
      </c>
      <c r="K65" s="157"/>
    </row>
    <row r="66" spans="2:12" s="158" customFormat="1" ht="19.899999999999999" customHeight="1">
      <c r="B66" s="152"/>
      <c r="C66" s="153"/>
      <c r="D66" s="154" t="s">
        <v>154</v>
      </c>
      <c r="E66" s="155"/>
      <c r="F66" s="155"/>
      <c r="G66" s="155"/>
      <c r="H66" s="155"/>
      <c r="I66" s="155"/>
      <c r="J66" s="156">
        <f>J226</f>
        <v>0</v>
      </c>
      <c r="K66" s="157"/>
    </row>
    <row r="67" spans="2:12" s="158" customFormat="1" ht="19.899999999999999" customHeight="1">
      <c r="B67" s="152"/>
      <c r="C67" s="153"/>
      <c r="D67" s="154" t="s">
        <v>155</v>
      </c>
      <c r="E67" s="155"/>
      <c r="F67" s="155"/>
      <c r="G67" s="155"/>
      <c r="H67" s="155"/>
      <c r="I67" s="155"/>
      <c r="J67" s="156">
        <f>J266</f>
        <v>0</v>
      </c>
      <c r="K67" s="157"/>
    </row>
    <row r="68" spans="2:12" s="158" customFormat="1" ht="19.899999999999999" customHeight="1">
      <c r="B68" s="152"/>
      <c r="C68" s="153"/>
      <c r="D68" s="154" t="s">
        <v>156</v>
      </c>
      <c r="E68" s="155"/>
      <c r="F68" s="155"/>
      <c r="G68" s="155"/>
      <c r="H68" s="155"/>
      <c r="I68" s="155"/>
      <c r="J68" s="156">
        <f>J409</f>
        <v>0</v>
      </c>
      <c r="K68" s="157"/>
    </row>
    <row r="69" spans="2:12" s="158" customFormat="1" ht="19.899999999999999" customHeight="1">
      <c r="B69" s="152"/>
      <c r="C69" s="153"/>
      <c r="D69" s="154" t="s">
        <v>157</v>
      </c>
      <c r="E69" s="155"/>
      <c r="F69" s="155"/>
      <c r="G69" s="155"/>
      <c r="H69" s="155"/>
      <c r="I69" s="155"/>
      <c r="J69" s="156">
        <f>J436</f>
        <v>0</v>
      </c>
      <c r="K69" s="157"/>
    </row>
    <row r="70" spans="2:12" s="158" customFormat="1" ht="19.899999999999999" customHeight="1">
      <c r="B70" s="152"/>
      <c r="C70" s="153"/>
      <c r="D70" s="154" t="s">
        <v>158</v>
      </c>
      <c r="E70" s="155"/>
      <c r="F70" s="155"/>
      <c r="G70" s="155"/>
      <c r="H70" s="155"/>
      <c r="I70" s="155"/>
      <c r="J70" s="156">
        <f>J443</f>
        <v>0</v>
      </c>
      <c r="K70" s="157"/>
    </row>
    <row r="71" spans="2:12" s="151" customFormat="1" ht="24.95" customHeight="1">
      <c r="B71" s="145"/>
      <c r="C71" s="146"/>
      <c r="D71" s="147" t="s">
        <v>563</v>
      </c>
      <c r="E71" s="148"/>
      <c r="F71" s="148"/>
      <c r="G71" s="148"/>
      <c r="H71" s="148"/>
      <c r="I71" s="148"/>
      <c r="J71" s="149">
        <f>J445</f>
        <v>0</v>
      </c>
      <c r="K71" s="150"/>
    </row>
    <row r="72" spans="2:12" s="109" customFormat="1" ht="21.75" customHeight="1">
      <c r="B72" s="110"/>
      <c r="C72" s="111"/>
      <c r="D72" s="111"/>
      <c r="E72" s="111"/>
      <c r="F72" s="111"/>
      <c r="G72" s="111"/>
      <c r="H72" s="111"/>
      <c r="I72" s="111"/>
      <c r="J72" s="111"/>
      <c r="K72" s="113"/>
    </row>
    <row r="73" spans="2:12" s="109" customFormat="1" ht="6.95" customHeight="1">
      <c r="B73" s="135"/>
      <c r="C73" s="136"/>
      <c r="D73" s="136"/>
      <c r="E73" s="136"/>
      <c r="F73" s="136"/>
      <c r="G73" s="136"/>
      <c r="H73" s="136"/>
      <c r="I73" s="136"/>
      <c r="J73" s="136"/>
      <c r="K73" s="137"/>
    </row>
    <row r="77" spans="2:12" s="109" customFormat="1" ht="6.95" customHeight="1"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10"/>
    </row>
    <row r="78" spans="2:12" s="109" customFormat="1" ht="36.950000000000003" customHeight="1">
      <c r="B78" s="110"/>
      <c r="C78" s="159" t="s">
        <v>159</v>
      </c>
      <c r="L78" s="110"/>
    </row>
    <row r="79" spans="2:12" s="109" customFormat="1" ht="6.95" customHeight="1">
      <c r="B79" s="110"/>
      <c r="L79" s="110"/>
    </row>
    <row r="80" spans="2:12" s="109" customFormat="1" ht="14.45" customHeight="1">
      <c r="B80" s="110"/>
      <c r="C80" s="160" t="s">
        <v>19</v>
      </c>
      <c r="L80" s="110"/>
    </row>
    <row r="81" spans="2:65" s="109" customFormat="1" ht="16.5" customHeight="1">
      <c r="B81" s="110"/>
      <c r="E81" s="368" t="str">
        <f>E7</f>
        <v>Kosmonosy, obnova vodovodu a kanalizace - 2020 - etapa 1, část B</v>
      </c>
      <c r="F81" s="369"/>
      <c r="G81" s="369"/>
      <c r="H81" s="369"/>
      <c r="L81" s="110"/>
    </row>
    <row r="82" spans="2:65" ht="15">
      <c r="B82" s="103"/>
      <c r="C82" s="160" t="s">
        <v>140</v>
      </c>
      <c r="L82" s="103"/>
    </row>
    <row r="83" spans="2:65" s="109" customFormat="1" ht="16.5" customHeight="1">
      <c r="B83" s="110"/>
      <c r="E83" s="368" t="s">
        <v>1001</v>
      </c>
      <c r="F83" s="362"/>
      <c r="G83" s="362"/>
      <c r="H83" s="362"/>
      <c r="L83" s="110"/>
    </row>
    <row r="84" spans="2:65" s="109" customFormat="1" ht="14.45" customHeight="1">
      <c r="B84" s="110"/>
      <c r="C84" s="160" t="s">
        <v>142</v>
      </c>
      <c r="L84" s="110"/>
    </row>
    <row r="85" spans="2:65" s="109" customFormat="1" ht="17.25" customHeight="1">
      <c r="B85" s="110"/>
      <c r="E85" s="348" t="str">
        <f>E11</f>
        <v>3.4 - SO 3.4 Vodovodní řad 3</v>
      </c>
      <c r="F85" s="362"/>
      <c r="G85" s="362"/>
      <c r="H85" s="362"/>
      <c r="L85" s="110"/>
    </row>
    <row r="86" spans="2:65" s="109" customFormat="1" ht="6.95" customHeight="1">
      <c r="B86" s="110"/>
      <c r="L86" s="110"/>
    </row>
    <row r="87" spans="2:65" s="109" customFormat="1" ht="18" customHeight="1">
      <c r="B87" s="110"/>
      <c r="C87" s="160" t="s">
        <v>24</v>
      </c>
      <c r="F87" s="162" t="str">
        <f>F14</f>
        <v>Kosmonosy</v>
      </c>
      <c r="I87" s="160" t="s">
        <v>26</v>
      </c>
      <c r="J87" s="163" t="str">
        <f>IF(J14="","",J14)</f>
        <v>18. 12. 2018</v>
      </c>
      <c r="L87" s="110"/>
    </row>
    <row r="88" spans="2:65" s="109" customFormat="1" ht="6.95" customHeight="1">
      <c r="B88" s="110"/>
      <c r="L88" s="110"/>
    </row>
    <row r="89" spans="2:65" s="109" customFormat="1" ht="15">
      <c r="B89" s="110"/>
      <c r="C89" s="160" t="s">
        <v>28</v>
      </c>
      <c r="F89" s="162" t="str">
        <f>E17</f>
        <v>Vodovody a kanalizace Mladá Boleslav, a.s.</v>
      </c>
      <c r="I89" s="160" t="s">
        <v>34</v>
      </c>
      <c r="J89" s="162" t="str">
        <f>E23</f>
        <v>Šindlar s.r.o., Na Brně 372/2a, Hradec Králové 6</v>
      </c>
      <c r="L89" s="110"/>
    </row>
    <row r="90" spans="2:65" s="109" customFormat="1" ht="14.45" customHeight="1">
      <c r="B90" s="110"/>
      <c r="C90" s="160" t="s">
        <v>32</v>
      </c>
      <c r="F90" s="162" t="str">
        <f>IF(E20="","",E20)</f>
        <v/>
      </c>
      <c r="L90" s="110"/>
    </row>
    <row r="91" spans="2:65" s="109" customFormat="1" ht="10.35" customHeight="1">
      <c r="B91" s="110"/>
      <c r="L91" s="110"/>
    </row>
    <row r="92" spans="2:65" s="171" customFormat="1" ht="29.25" customHeight="1">
      <c r="B92" s="164"/>
      <c r="C92" s="165" t="s">
        <v>160</v>
      </c>
      <c r="D92" s="166" t="s">
        <v>58</v>
      </c>
      <c r="E92" s="166" t="s">
        <v>54</v>
      </c>
      <c r="F92" s="166" t="s">
        <v>161</v>
      </c>
      <c r="G92" s="166" t="s">
        <v>162</v>
      </c>
      <c r="H92" s="166" t="s">
        <v>163</v>
      </c>
      <c r="I92" s="166" t="s">
        <v>164</v>
      </c>
      <c r="J92" s="166" t="s">
        <v>146</v>
      </c>
      <c r="K92" s="167" t="s">
        <v>165</v>
      </c>
      <c r="L92" s="164"/>
      <c r="M92" s="168" t="s">
        <v>166</v>
      </c>
      <c r="N92" s="169" t="s">
        <v>43</v>
      </c>
      <c r="O92" s="169" t="s">
        <v>167</v>
      </c>
      <c r="P92" s="169" t="s">
        <v>168</v>
      </c>
      <c r="Q92" s="169" t="s">
        <v>169</v>
      </c>
      <c r="R92" s="169" t="s">
        <v>170</v>
      </c>
      <c r="S92" s="169" t="s">
        <v>171</v>
      </c>
      <c r="T92" s="170" t="s">
        <v>172</v>
      </c>
    </row>
    <row r="93" spans="2:65" s="109" customFormat="1" ht="29.25" customHeight="1">
      <c r="B93" s="110"/>
      <c r="C93" s="172" t="s">
        <v>147</v>
      </c>
      <c r="J93" s="173">
        <f>BK93</f>
        <v>0</v>
      </c>
      <c r="L93" s="110"/>
      <c r="M93" s="174"/>
      <c r="N93" s="120"/>
      <c r="O93" s="120"/>
      <c r="P93" s="175">
        <f>P94+P445</f>
        <v>0</v>
      </c>
      <c r="Q93" s="120"/>
      <c r="R93" s="175">
        <f>R94+R445</f>
        <v>12.573670859999996</v>
      </c>
      <c r="S93" s="120"/>
      <c r="T93" s="176">
        <f>T94+T445</f>
        <v>267.42574400000001</v>
      </c>
      <c r="AT93" s="99" t="s">
        <v>72</v>
      </c>
      <c r="AU93" s="99" t="s">
        <v>148</v>
      </c>
      <c r="BK93" s="177">
        <f>BK94+BK445</f>
        <v>0</v>
      </c>
    </row>
    <row r="94" spans="2:65" s="179" customFormat="1" ht="37.35" customHeight="1">
      <c r="B94" s="178"/>
      <c r="D94" s="180" t="s">
        <v>72</v>
      </c>
      <c r="E94" s="181" t="s">
        <v>173</v>
      </c>
      <c r="F94" s="181" t="s">
        <v>174</v>
      </c>
      <c r="J94" s="182">
        <f>BK94</f>
        <v>0</v>
      </c>
      <c r="L94" s="178"/>
      <c r="M94" s="183"/>
      <c r="N94" s="184"/>
      <c r="O94" s="184"/>
      <c r="P94" s="185">
        <f>P95+P192+P197+P212+P226+P266+P409+P436+P443</f>
        <v>0</v>
      </c>
      <c r="Q94" s="184"/>
      <c r="R94" s="185">
        <f>R95+R192+R197+R212+R226+R266+R409+R436+R443</f>
        <v>12.573670859999996</v>
      </c>
      <c r="S94" s="184"/>
      <c r="T94" s="186">
        <f>T95+T192+T197+T212+T226+T266+T409+T436+T443</f>
        <v>267.42574400000001</v>
      </c>
      <c r="AR94" s="180" t="s">
        <v>77</v>
      </c>
      <c r="AT94" s="187" t="s">
        <v>72</v>
      </c>
      <c r="AU94" s="187" t="s">
        <v>73</v>
      </c>
      <c r="AY94" s="180" t="s">
        <v>175</v>
      </c>
      <c r="BK94" s="188">
        <f>BK95+BK192+BK197+BK212+BK226+BK266+BK409+BK436+BK443</f>
        <v>0</v>
      </c>
    </row>
    <row r="95" spans="2:65" s="179" customFormat="1" ht="19.899999999999999" customHeight="1">
      <c r="B95" s="178"/>
      <c r="D95" s="180" t="s">
        <v>72</v>
      </c>
      <c r="E95" s="189" t="s">
        <v>77</v>
      </c>
      <c r="F95" s="189" t="s">
        <v>176</v>
      </c>
      <c r="J95" s="190">
        <f>BK95</f>
        <v>0</v>
      </c>
      <c r="L95" s="178"/>
      <c r="M95" s="183"/>
      <c r="N95" s="184"/>
      <c r="O95" s="184"/>
      <c r="P95" s="185">
        <f>SUM(P96:P191)</f>
        <v>0</v>
      </c>
      <c r="Q95" s="184"/>
      <c r="R95" s="185">
        <f>SUM(R96:R191)</f>
        <v>1.1607813</v>
      </c>
      <c r="S95" s="184"/>
      <c r="T95" s="186">
        <f>SUM(T96:T191)</f>
        <v>254.10178400000001</v>
      </c>
      <c r="AR95" s="180" t="s">
        <v>77</v>
      </c>
      <c r="AT95" s="187" t="s">
        <v>72</v>
      </c>
      <c r="AU95" s="187" t="s">
        <v>77</v>
      </c>
      <c r="AY95" s="180" t="s">
        <v>175</v>
      </c>
      <c r="BK95" s="188">
        <f>SUM(BK96:BK191)</f>
        <v>0</v>
      </c>
    </row>
    <row r="96" spans="2:65" s="109" customFormat="1" ht="38.25" customHeight="1">
      <c r="B96" s="110"/>
      <c r="C96" s="191" t="s">
        <v>77</v>
      </c>
      <c r="D96" s="191" t="s">
        <v>177</v>
      </c>
      <c r="E96" s="192" t="s">
        <v>1448</v>
      </c>
      <c r="F96" s="193" t="s">
        <v>1449</v>
      </c>
      <c r="G96" s="194" t="s">
        <v>180</v>
      </c>
      <c r="H96" s="195">
        <v>2.56</v>
      </c>
      <c r="I96" s="9"/>
      <c r="J96" s="196">
        <f>ROUND(I96*H96,2)</f>
        <v>0</v>
      </c>
      <c r="K96" s="193" t="s">
        <v>200</v>
      </c>
      <c r="L96" s="110"/>
      <c r="M96" s="197" t="s">
        <v>5</v>
      </c>
      <c r="N96" s="198" t="s">
        <v>44</v>
      </c>
      <c r="O96" s="111"/>
      <c r="P96" s="199">
        <f>O96*H96</f>
        <v>0</v>
      </c>
      <c r="Q96" s="199">
        <v>0</v>
      </c>
      <c r="R96" s="199">
        <f>Q96*H96</f>
        <v>0</v>
      </c>
      <c r="S96" s="199">
        <v>0.26</v>
      </c>
      <c r="T96" s="200">
        <f>S96*H96</f>
        <v>0.66560000000000008</v>
      </c>
      <c r="AR96" s="99" t="s">
        <v>113</v>
      </c>
      <c r="AT96" s="99" t="s">
        <v>177</v>
      </c>
      <c r="AU96" s="99" t="s">
        <v>81</v>
      </c>
      <c r="AY96" s="99" t="s">
        <v>175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99" t="s">
        <v>77</v>
      </c>
      <c r="BK96" s="201">
        <f>ROUND(I96*H96,2)</f>
        <v>0</v>
      </c>
      <c r="BL96" s="99" t="s">
        <v>113</v>
      </c>
      <c r="BM96" s="99" t="s">
        <v>1450</v>
      </c>
    </row>
    <row r="97" spans="2:65" s="214" customFormat="1">
      <c r="B97" s="213"/>
      <c r="D97" s="202" t="s">
        <v>185</v>
      </c>
      <c r="E97" s="215" t="s">
        <v>5</v>
      </c>
      <c r="F97" s="216" t="s">
        <v>1451</v>
      </c>
      <c r="H97" s="217">
        <v>2.56</v>
      </c>
      <c r="I97" s="11"/>
      <c r="L97" s="213"/>
      <c r="M97" s="218"/>
      <c r="N97" s="219"/>
      <c r="O97" s="219"/>
      <c r="P97" s="219"/>
      <c r="Q97" s="219"/>
      <c r="R97" s="219"/>
      <c r="S97" s="219"/>
      <c r="T97" s="220"/>
      <c r="AT97" s="215" t="s">
        <v>185</v>
      </c>
      <c r="AU97" s="215" t="s">
        <v>81</v>
      </c>
      <c r="AV97" s="214" t="s">
        <v>81</v>
      </c>
      <c r="AW97" s="214" t="s">
        <v>36</v>
      </c>
      <c r="AX97" s="214" t="s">
        <v>77</v>
      </c>
      <c r="AY97" s="215" t="s">
        <v>175</v>
      </c>
    </row>
    <row r="98" spans="2:65" s="109" customFormat="1" ht="51" customHeight="1">
      <c r="B98" s="110"/>
      <c r="C98" s="191" t="s">
        <v>81</v>
      </c>
      <c r="D98" s="191" t="s">
        <v>177</v>
      </c>
      <c r="E98" s="192" t="s">
        <v>178</v>
      </c>
      <c r="F98" s="193" t="s">
        <v>179</v>
      </c>
      <c r="G98" s="194" t="s">
        <v>180</v>
      </c>
      <c r="H98" s="195">
        <v>307.351</v>
      </c>
      <c r="I98" s="9"/>
      <c r="J98" s="196">
        <f>ROUND(I98*H98,2)</f>
        <v>0</v>
      </c>
      <c r="K98" s="193" t="s">
        <v>181</v>
      </c>
      <c r="L98" s="110"/>
      <c r="M98" s="197" t="s">
        <v>5</v>
      </c>
      <c r="N98" s="198" t="s">
        <v>44</v>
      </c>
      <c r="O98" s="111"/>
      <c r="P98" s="199">
        <f>O98*H98</f>
        <v>0</v>
      </c>
      <c r="Q98" s="199">
        <v>0</v>
      </c>
      <c r="R98" s="199">
        <f>Q98*H98</f>
        <v>0</v>
      </c>
      <c r="S98" s="199">
        <v>0.44</v>
      </c>
      <c r="T98" s="200">
        <f>S98*H98</f>
        <v>135.23444000000001</v>
      </c>
      <c r="AR98" s="99" t="s">
        <v>113</v>
      </c>
      <c r="AT98" s="99" t="s">
        <v>177</v>
      </c>
      <c r="AU98" s="99" t="s">
        <v>81</v>
      </c>
      <c r="AY98" s="99" t="s">
        <v>175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99" t="s">
        <v>77</v>
      </c>
      <c r="BK98" s="201">
        <f>ROUND(I98*H98,2)</f>
        <v>0</v>
      </c>
      <c r="BL98" s="99" t="s">
        <v>113</v>
      </c>
      <c r="BM98" s="99" t="s">
        <v>1452</v>
      </c>
    </row>
    <row r="99" spans="2:65" s="109" customFormat="1" ht="27">
      <c r="B99" s="110"/>
      <c r="D99" s="202" t="s">
        <v>183</v>
      </c>
      <c r="F99" s="203" t="s">
        <v>184</v>
      </c>
      <c r="I99" s="7"/>
      <c r="L99" s="110"/>
      <c r="M99" s="204"/>
      <c r="N99" s="111"/>
      <c r="O99" s="111"/>
      <c r="P99" s="111"/>
      <c r="Q99" s="111"/>
      <c r="R99" s="111"/>
      <c r="S99" s="111"/>
      <c r="T99" s="205"/>
      <c r="AT99" s="99" t="s">
        <v>183</v>
      </c>
      <c r="AU99" s="99" t="s">
        <v>81</v>
      </c>
    </row>
    <row r="100" spans="2:65" s="207" customFormat="1">
      <c r="B100" s="206"/>
      <c r="D100" s="202" t="s">
        <v>185</v>
      </c>
      <c r="E100" s="208" t="s">
        <v>5</v>
      </c>
      <c r="F100" s="209" t="s">
        <v>533</v>
      </c>
      <c r="H100" s="208" t="s">
        <v>5</v>
      </c>
      <c r="I100" s="10"/>
      <c r="L100" s="206"/>
      <c r="M100" s="210"/>
      <c r="N100" s="211"/>
      <c r="O100" s="211"/>
      <c r="P100" s="211"/>
      <c r="Q100" s="211"/>
      <c r="R100" s="211"/>
      <c r="S100" s="211"/>
      <c r="T100" s="212"/>
      <c r="AT100" s="208" t="s">
        <v>185</v>
      </c>
      <c r="AU100" s="208" t="s">
        <v>81</v>
      </c>
      <c r="AV100" s="207" t="s">
        <v>77</v>
      </c>
      <c r="AW100" s="207" t="s">
        <v>36</v>
      </c>
      <c r="AX100" s="207" t="s">
        <v>73</v>
      </c>
      <c r="AY100" s="208" t="s">
        <v>175</v>
      </c>
    </row>
    <row r="101" spans="2:65" s="207" customFormat="1">
      <c r="B101" s="206"/>
      <c r="D101" s="202" t="s">
        <v>185</v>
      </c>
      <c r="E101" s="208" t="s">
        <v>5</v>
      </c>
      <c r="F101" s="209" t="s">
        <v>187</v>
      </c>
      <c r="H101" s="208" t="s">
        <v>5</v>
      </c>
      <c r="I101" s="10"/>
      <c r="L101" s="206"/>
      <c r="M101" s="210"/>
      <c r="N101" s="211"/>
      <c r="O101" s="211"/>
      <c r="P101" s="211"/>
      <c r="Q101" s="211"/>
      <c r="R101" s="211"/>
      <c r="S101" s="211"/>
      <c r="T101" s="212"/>
      <c r="AT101" s="208" t="s">
        <v>185</v>
      </c>
      <c r="AU101" s="208" t="s">
        <v>81</v>
      </c>
      <c r="AV101" s="207" t="s">
        <v>77</v>
      </c>
      <c r="AW101" s="207" t="s">
        <v>36</v>
      </c>
      <c r="AX101" s="207" t="s">
        <v>73</v>
      </c>
      <c r="AY101" s="208" t="s">
        <v>175</v>
      </c>
    </row>
    <row r="102" spans="2:65" s="214" customFormat="1">
      <c r="B102" s="213"/>
      <c r="D102" s="202" t="s">
        <v>185</v>
      </c>
      <c r="E102" s="215" t="s">
        <v>5</v>
      </c>
      <c r="F102" s="216" t="s">
        <v>1453</v>
      </c>
      <c r="H102" s="217">
        <v>305.59100000000001</v>
      </c>
      <c r="I102" s="11"/>
      <c r="L102" s="213"/>
      <c r="M102" s="218"/>
      <c r="N102" s="219"/>
      <c r="O102" s="219"/>
      <c r="P102" s="219"/>
      <c r="Q102" s="219"/>
      <c r="R102" s="219"/>
      <c r="S102" s="219"/>
      <c r="T102" s="220"/>
      <c r="AT102" s="215" t="s">
        <v>185</v>
      </c>
      <c r="AU102" s="215" t="s">
        <v>81</v>
      </c>
      <c r="AV102" s="214" t="s">
        <v>81</v>
      </c>
      <c r="AW102" s="214" t="s">
        <v>36</v>
      </c>
      <c r="AX102" s="214" t="s">
        <v>73</v>
      </c>
      <c r="AY102" s="215" t="s">
        <v>175</v>
      </c>
    </row>
    <row r="103" spans="2:65" s="214" customFormat="1">
      <c r="B103" s="213"/>
      <c r="D103" s="202" t="s">
        <v>185</v>
      </c>
      <c r="E103" s="215" t="s">
        <v>5</v>
      </c>
      <c r="F103" s="216" t="s">
        <v>1454</v>
      </c>
      <c r="H103" s="217">
        <v>1.76</v>
      </c>
      <c r="I103" s="11"/>
      <c r="L103" s="213"/>
      <c r="M103" s="218"/>
      <c r="N103" s="219"/>
      <c r="O103" s="219"/>
      <c r="P103" s="219"/>
      <c r="Q103" s="219"/>
      <c r="R103" s="219"/>
      <c r="S103" s="219"/>
      <c r="T103" s="220"/>
      <c r="AT103" s="215" t="s">
        <v>185</v>
      </c>
      <c r="AU103" s="215" t="s">
        <v>81</v>
      </c>
      <c r="AV103" s="214" t="s">
        <v>81</v>
      </c>
      <c r="AW103" s="214" t="s">
        <v>36</v>
      </c>
      <c r="AX103" s="214" t="s">
        <v>73</v>
      </c>
      <c r="AY103" s="215" t="s">
        <v>175</v>
      </c>
    </row>
    <row r="104" spans="2:65" s="222" customFormat="1">
      <c r="B104" s="221"/>
      <c r="D104" s="202" t="s">
        <v>185</v>
      </c>
      <c r="E104" s="223" t="s">
        <v>5</v>
      </c>
      <c r="F104" s="224" t="s">
        <v>196</v>
      </c>
      <c r="H104" s="225">
        <v>307.351</v>
      </c>
      <c r="I104" s="12"/>
      <c r="L104" s="221"/>
      <c r="M104" s="226"/>
      <c r="N104" s="227"/>
      <c r="O104" s="227"/>
      <c r="P104" s="227"/>
      <c r="Q104" s="227"/>
      <c r="R104" s="227"/>
      <c r="S104" s="227"/>
      <c r="T104" s="228"/>
      <c r="AT104" s="223" t="s">
        <v>185</v>
      </c>
      <c r="AU104" s="223" t="s">
        <v>81</v>
      </c>
      <c r="AV104" s="222" t="s">
        <v>113</v>
      </c>
      <c r="AW104" s="222" t="s">
        <v>36</v>
      </c>
      <c r="AX104" s="222" t="s">
        <v>77</v>
      </c>
      <c r="AY104" s="223" t="s">
        <v>175</v>
      </c>
    </row>
    <row r="105" spans="2:65" s="109" customFormat="1" ht="38.25" customHeight="1">
      <c r="B105" s="110"/>
      <c r="C105" s="191" t="s">
        <v>98</v>
      </c>
      <c r="D105" s="191" t="s">
        <v>177</v>
      </c>
      <c r="E105" s="192" t="s">
        <v>189</v>
      </c>
      <c r="F105" s="193" t="s">
        <v>190</v>
      </c>
      <c r="G105" s="194" t="s">
        <v>180</v>
      </c>
      <c r="H105" s="195">
        <v>306.541</v>
      </c>
      <c r="I105" s="9"/>
      <c r="J105" s="196">
        <f>ROUND(I105*H105,2)</f>
        <v>0</v>
      </c>
      <c r="K105" s="193" t="s">
        <v>5</v>
      </c>
      <c r="L105" s="110"/>
      <c r="M105" s="197" t="s">
        <v>5</v>
      </c>
      <c r="N105" s="198" t="s">
        <v>44</v>
      </c>
      <c r="O105" s="111"/>
      <c r="P105" s="199">
        <f>O105*H105</f>
        <v>0</v>
      </c>
      <c r="Q105" s="199">
        <v>2.9999999999999997E-4</v>
      </c>
      <c r="R105" s="199">
        <f>Q105*H105</f>
        <v>9.1962299999999997E-2</v>
      </c>
      <c r="S105" s="199">
        <v>0.38400000000000001</v>
      </c>
      <c r="T105" s="200">
        <f>S105*H105</f>
        <v>117.711744</v>
      </c>
      <c r="AR105" s="99" t="s">
        <v>113</v>
      </c>
      <c r="AT105" s="99" t="s">
        <v>177</v>
      </c>
      <c r="AU105" s="99" t="s">
        <v>81</v>
      </c>
      <c r="AY105" s="99" t="s">
        <v>175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99" t="s">
        <v>77</v>
      </c>
      <c r="BK105" s="201">
        <f>ROUND(I105*H105,2)</f>
        <v>0</v>
      </c>
      <c r="BL105" s="99" t="s">
        <v>113</v>
      </c>
      <c r="BM105" s="99" t="s">
        <v>1455</v>
      </c>
    </row>
    <row r="106" spans="2:65" s="109" customFormat="1" ht="27">
      <c r="B106" s="110"/>
      <c r="D106" s="202" t="s">
        <v>183</v>
      </c>
      <c r="F106" s="203" t="s">
        <v>192</v>
      </c>
      <c r="I106" s="7"/>
      <c r="L106" s="110"/>
      <c r="M106" s="204"/>
      <c r="N106" s="111"/>
      <c r="O106" s="111"/>
      <c r="P106" s="111"/>
      <c r="Q106" s="111"/>
      <c r="R106" s="111"/>
      <c r="S106" s="111"/>
      <c r="T106" s="205"/>
      <c r="AT106" s="99" t="s">
        <v>183</v>
      </c>
      <c r="AU106" s="99" t="s">
        <v>81</v>
      </c>
    </row>
    <row r="107" spans="2:65" s="207" customFormat="1">
      <c r="B107" s="206"/>
      <c r="D107" s="202" t="s">
        <v>185</v>
      </c>
      <c r="E107" s="208" t="s">
        <v>5</v>
      </c>
      <c r="F107" s="209" t="s">
        <v>193</v>
      </c>
      <c r="H107" s="208" t="s">
        <v>5</v>
      </c>
      <c r="I107" s="10"/>
      <c r="L107" s="206"/>
      <c r="M107" s="210"/>
      <c r="N107" s="211"/>
      <c r="O107" s="211"/>
      <c r="P107" s="211"/>
      <c r="Q107" s="211"/>
      <c r="R107" s="211"/>
      <c r="S107" s="211"/>
      <c r="T107" s="212"/>
      <c r="AT107" s="208" t="s">
        <v>185</v>
      </c>
      <c r="AU107" s="208" t="s">
        <v>81</v>
      </c>
      <c r="AV107" s="207" t="s">
        <v>77</v>
      </c>
      <c r="AW107" s="207" t="s">
        <v>36</v>
      </c>
      <c r="AX107" s="207" t="s">
        <v>73</v>
      </c>
      <c r="AY107" s="208" t="s">
        <v>175</v>
      </c>
    </row>
    <row r="108" spans="2:65" s="207" customFormat="1">
      <c r="B108" s="206"/>
      <c r="D108" s="202" t="s">
        <v>185</v>
      </c>
      <c r="E108" s="208" t="s">
        <v>5</v>
      </c>
      <c r="F108" s="209" t="s">
        <v>187</v>
      </c>
      <c r="H108" s="208" t="s">
        <v>5</v>
      </c>
      <c r="I108" s="10"/>
      <c r="L108" s="206"/>
      <c r="M108" s="210"/>
      <c r="N108" s="211"/>
      <c r="O108" s="211"/>
      <c r="P108" s="211"/>
      <c r="Q108" s="211"/>
      <c r="R108" s="211"/>
      <c r="S108" s="211"/>
      <c r="T108" s="212"/>
      <c r="AT108" s="208" t="s">
        <v>185</v>
      </c>
      <c r="AU108" s="208" t="s">
        <v>81</v>
      </c>
      <c r="AV108" s="207" t="s">
        <v>77</v>
      </c>
      <c r="AW108" s="207" t="s">
        <v>36</v>
      </c>
      <c r="AX108" s="207" t="s">
        <v>73</v>
      </c>
      <c r="AY108" s="208" t="s">
        <v>175</v>
      </c>
    </row>
    <row r="109" spans="2:65" s="214" customFormat="1">
      <c r="B109" s="213"/>
      <c r="D109" s="202" t="s">
        <v>185</v>
      </c>
      <c r="E109" s="215" t="s">
        <v>5</v>
      </c>
      <c r="F109" s="216" t="s">
        <v>1456</v>
      </c>
      <c r="H109" s="217">
        <v>305.59100000000001</v>
      </c>
      <c r="I109" s="11"/>
      <c r="L109" s="213"/>
      <c r="M109" s="218"/>
      <c r="N109" s="219"/>
      <c r="O109" s="219"/>
      <c r="P109" s="219"/>
      <c r="Q109" s="219"/>
      <c r="R109" s="219"/>
      <c r="S109" s="219"/>
      <c r="T109" s="220"/>
      <c r="AT109" s="215" t="s">
        <v>185</v>
      </c>
      <c r="AU109" s="215" t="s">
        <v>81</v>
      </c>
      <c r="AV109" s="214" t="s">
        <v>81</v>
      </c>
      <c r="AW109" s="214" t="s">
        <v>36</v>
      </c>
      <c r="AX109" s="214" t="s">
        <v>73</v>
      </c>
      <c r="AY109" s="215" t="s">
        <v>175</v>
      </c>
    </row>
    <row r="110" spans="2:65" s="214" customFormat="1">
      <c r="B110" s="213"/>
      <c r="D110" s="202" t="s">
        <v>185</v>
      </c>
      <c r="E110" s="215" t="s">
        <v>5</v>
      </c>
      <c r="F110" s="216" t="s">
        <v>1457</v>
      </c>
      <c r="H110" s="217">
        <v>0.95</v>
      </c>
      <c r="I110" s="11"/>
      <c r="L110" s="213"/>
      <c r="M110" s="218"/>
      <c r="N110" s="219"/>
      <c r="O110" s="219"/>
      <c r="P110" s="219"/>
      <c r="Q110" s="219"/>
      <c r="R110" s="219"/>
      <c r="S110" s="219"/>
      <c r="T110" s="220"/>
      <c r="AT110" s="215" t="s">
        <v>185</v>
      </c>
      <c r="AU110" s="215" t="s">
        <v>81</v>
      </c>
      <c r="AV110" s="214" t="s">
        <v>81</v>
      </c>
      <c r="AW110" s="214" t="s">
        <v>36</v>
      </c>
      <c r="AX110" s="214" t="s">
        <v>73</v>
      </c>
      <c r="AY110" s="215" t="s">
        <v>175</v>
      </c>
    </row>
    <row r="111" spans="2:65" s="222" customFormat="1">
      <c r="B111" s="221"/>
      <c r="D111" s="202" t="s">
        <v>185</v>
      </c>
      <c r="E111" s="223" t="s">
        <v>5</v>
      </c>
      <c r="F111" s="224" t="s">
        <v>196</v>
      </c>
      <c r="H111" s="225">
        <v>306.541</v>
      </c>
      <c r="I111" s="12"/>
      <c r="L111" s="221"/>
      <c r="M111" s="226"/>
      <c r="N111" s="227"/>
      <c r="O111" s="227"/>
      <c r="P111" s="227"/>
      <c r="Q111" s="227"/>
      <c r="R111" s="227"/>
      <c r="S111" s="227"/>
      <c r="T111" s="228"/>
      <c r="AT111" s="223" t="s">
        <v>185</v>
      </c>
      <c r="AU111" s="223" t="s">
        <v>81</v>
      </c>
      <c r="AV111" s="222" t="s">
        <v>113</v>
      </c>
      <c r="AW111" s="222" t="s">
        <v>36</v>
      </c>
      <c r="AX111" s="222" t="s">
        <v>77</v>
      </c>
      <c r="AY111" s="223" t="s">
        <v>175</v>
      </c>
    </row>
    <row r="112" spans="2:65" s="109" customFormat="1" ht="38.25" customHeight="1">
      <c r="B112" s="110"/>
      <c r="C112" s="191" t="s">
        <v>113</v>
      </c>
      <c r="D112" s="191" t="s">
        <v>177</v>
      </c>
      <c r="E112" s="192" t="s">
        <v>1458</v>
      </c>
      <c r="F112" s="193" t="s">
        <v>1459</v>
      </c>
      <c r="G112" s="194" t="s">
        <v>199</v>
      </c>
      <c r="H112" s="195">
        <v>2</v>
      </c>
      <c r="I112" s="9"/>
      <c r="J112" s="196">
        <f>ROUND(I112*H112,2)</f>
        <v>0</v>
      </c>
      <c r="K112" s="193" t="s">
        <v>200</v>
      </c>
      <c r="L112" s="110"/>
      <c r="M112" s="197" t="s">
        <v>5</v>
      </c>
      <c r="N112" s="198" t="s">
        <v>44</v>
      </c>
      <c r="O112" s="111"/>
      <c r="P112" s="199">
        <f>O112*H112</f>
        <v>0</v>
      </c>
      <c r="Q112" s="199">
        <v>0</v>
      </c>
      <c r="R112" s="199">
        <f>Q112*H112</f>
        <v>0</v>
      </c>
      <c r="S112" s="199">
        <v>0.20499999999999999</v>
      </c>
      <c r="T112" s="200">
        <f>S112*H112</f>
        <v>0.41</v>
      </c>
      <c r="AR112" s="99" t="s">
        <v>113</v>
      </c>
      <c r="AT112" s="99" t="s">
        <v>177</v>
      </c>
      <c r="AU112" s="99" t="s">
        <v>81</v>
      </c>
      <c r="AY112" s="99" t="s">
        <v>175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99" t="s">
        <v>77</v>
      </c>
      <c r="BK112" s="201">
        <f>ROUND(I112*H112,2)</f>
        <v>0</v>
      </c>
      <c r="BL112" s="99" t="s">
        <v>113</v>
      </c>
      <c r="BM112" s="99" t="s">
        <v>1460</v>
      </c>
    </row>
    <row r="113" spans="2:65" s="214" customFormat="1">
      <c r="B113" s="213"/>
      <c r="D113" s="202" t="s">
        <v>185</v>
      </c>
      <c r="E113" s="215" t="s">
        <v>5</v>
      </c>
      <c r="F113" s="216" t="s">
        <v>1461</v>
      </c>
      <c r="H113" s="217">
        <v>2</v>
      </c>
      <c r="I113" s="11"/>
      <c r="L113" s="213"/>
      <c r="M113" s="218"/>
      <c r="N113" s="219"/>
      <c r="O113" s="219"/>
      <c r="P113" s="219"/>
      <c r="Q113" s="219"/>
      <c r="R113" s="219"/>
      <c r="S113" s="219"/>
      <c r="T113" s="220"/>
      <c r="AT113" s="215" t="s">
        <v>185</v>
      </c>
      <c r="AU113" s="215" t="s">
        <v>81</v>
      </c>
      <c r="AV113" s="214" t="s">
        <v>81</v>
      </c>
      <c r="AW113" s="214" t="s">
        <v>36</v>
      </c>
      <c r="AX113" s="214" t="s">
        <v>77</v>
      </c>
      <c r="AY113" s="215" t="s">
        <v>175</v>
      </c>
    </row>
    <row r="114" spans="2:65" s="109" customFormat="1" ht="25.5" customHeight="1">
      <c r="B114" s="110"/>
      <c r="C114" s="191" t="s">
        <v>125</v>
      </c>
      <c r="D114" s="191" t="s">
        <v>177</v>
      </c>
      <c r="E114" s="192" t="s">
        <v>1462</v>
      </c>
      <c r="F114" s="193" t="s">
        <v>1463</v>
      </c>
      <c r="G114" s="194" t="s">
        <v>199</v>
      </c>
      <c r="H114" s="195">
        <v>2</v>
      </c>
      <c r="I114" s="9"/>
      <c r="J114" s="196">
        <f>ROUND(I114*H114,2)</f>
        <v>0</v>
      </c>
      <c r="K114" s="193" t="s">
        <v>200</v>
      </c>
      <c r="L114" s="110"/>
      <c r="M114" s="197" t="s">
        <v>5</v>
      </c>
      <c r="N114" s="198" t="s">
        <v>44</v>
      </c>
      <c r="O114" s="111"/>
      <c r="P114" s="199">
        <f>O114*H114</f>
        <v>0</v>
      </c>
      <c r="Q114" s="199">
        <v>0</v>
      </c>
      <c r="R114" s="199">
        <f>Q114*H114</f>
        <v>0</v>
      </c>
      <c r="S114" s="199">
        <v>0.04</v>
      </c>
      <c r="T114" s="200">
        <f>S114*H114</f>
        <v>0.08</v>
      </c>
      <c r="AR114" s="99" t="s">
        <v>113</v>
      </c>
      <c r="AT114" s="99" t="s">
        <v>177</v>
      </c>
      <c r="AU114" s="99" t="s">
        <v>81</v>
      </c>
      <c r="AY114" s="99" t="s">
        <v>175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99" t="s">
        <v>77</v>
      </c>
      <c r="BK114" s="201">
        <f>ROUND(I114*H114,2)</f>
        <v>0</v>
      </c>
      <c r="BL114" s="99" t="s">
        <v>113</v>
      </c>
      <c r="BM114" s="99" t="s">
        <v>1464</v>
      </c>
    </row>
    <row r="115" spans="2:65" s="109" customFormat="1" ht="25.5" customHeight="1">
      <c r="B115" s="110"/>
      <c r="C115" s="191" t="s">
        <v>214</v>
      </c>
      <c r="D115" s="191" t="s">
        <v>177</v>
      </c>
      <c r="E115" s="192" t="s">
        <v>203</v>
      </c>
      <c r="F115" s="193" t="s">
        <v>204</v>
      </c>
      <c r="G115" s="194" t="s">
        <v>205</v>
      </c>
      <c r="H115" s="195">
        <v>140</v>
      </c>
      <c r="I115" s="9"/>
      <c r="J115" s="196">
        <f>ROUND(I115*H115,2)</f>
        <v>0</v>
      </c>
      <c r="K115" s="193" t="s">
        <v>181</v>
      </c>
      <c r="L115" s="110"/>
      <c r="M115" s="197" t="s">
        <v>5</v>
      </c>
      <c r="N115" s="198" t="s">
        <v>44</v>
      </c>
      <c r="O115" s="111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99" t="s">
        <v>113</v>
      </c>
      <c r="AT115" s="99" t="s">
        <v>177</v>
      </c>
      <c r="AU115" s="99" t="s">
        <v>81</v>
      </c>
      <c r="AY115" s="99" t="s">
        <v>175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99" t="s">
        <v>77</v>
      </c>
      <c r="BK115" s="201">
        <f>ROUND(I115*H115,2)</f>
        <v>0</v>
      </c>
      <c r="BL115" s="99" t="s">
        <v>113</v>
      </c>
      <c r="BM115" s="99" t="s">
        <v>1465</v>
      </c>
    </row>
    <row r="116" spans="2:65" s="109" customFormat="1" ht="27">
      <c r="B116" s="110"/>
      <c r="D116" s="202" t="s">
        <v>183</v>
      </c>
      <c r="F116" s="203" t="s">
        <v>570</v>
      </c>
      <c r="I116" s="7"/>
      <c r="L116" s="110"/>
      <c r="M116" s="204"/>
      <c r="N116" s="111"/>
      <c r="O116" s="111"/>
      <c r="P116" s="111"/>
      <c r="Q116" s="111"/>
      <c r="R116" s="111"/>
      <c r="S116" s="111"/>
      <c r="T116" s="205"/>
      <c r="AT116" s="99" t="s">
        <v>183</v>
      </c>
      <c r="AU116" s="99" t="s">
        <v>81</v>
      </c>
    </row>
    <row r="117" spans="2:65" s="214" customFormat="1">
      <c r="B117" s="213"/>
      <c r="D117" s="202" t="s">
        <v>185</v>
      </c>
      <c r="E117" s="215" t="s">
        <v>5</v>
      </c>
      <c r="F117" s="216" t="s">
        <v>1466</v>
      </c>
      <c r="H117" s="217">
        <v>140</v>
      </c>
      <c r="I117" s="11"/>
      <c r="L117" s="213"/>
      <c r="M117" s="218"/>
      <c r="N117" s="219"/>
      <c r="O117" s="219"/>
      <c r="P117" s="219"/>
      <c r="Q117" s="219"/>
      <c r="R117" s="219"/>
      <c r="S117" s="219"/>
      <c r="T117" s="220"/>
      <c r="AT117" s="215" t="s">
        <v>185</v>
      </c>
      <c r="AU117" s="215" t="s">
        <v>81</v>
      </c>
      <c r="AV117" s="214" t="s">
        <v>81</v>
      </c>
      <c r="AW117" s="214" t="s">
        <v>36</v>
      </c>
      <c r="AX117" s="214" t="s">
        <v>77</v>
      </c>
      <c r="AY117" s="215" t="s">
        <v>175</v>
      </c>
    </row>
    <row r="118" spans="2:65" s="109" customFormat="1" ht="63.75" customHeight="1">
      <c r="B118" s="110"/>
      <c r="C118" s="191" t="s">
        <v>219</v>
      </c>
      <c r="D118" s="191" t="s">
        <v>177</v>
      </c>
      <c r="E118" s="192" t="s">
        <v>209</v>
      </c>
      <c r="F118" s="193" t="s">
        <v>210</v>
      </c>
      <c r="G118" s="194" t="s">
        <v>199</v>
      </c>
      <c r="H118" s="195">
        <v>2.2000000000000002</v>
      </c>
      <c r="I118" s="9"/>
      <c r="J118" s="196">
        <f>ROUND(I118*H118,2)</f>
        <v>0</v>
      </c>
      <c r="K118" s="193" t="s">
        <v>181</v>
      </c>
      <c r="L118" s="110"/>
      <c r="M118" s="197" t="s">
        <v>5</v>
      </c>
      <c r="N118" s="198" t="s">
        <v>44</v>
      </c>
      <c r="O118" s="111"/>
      <c r="P118" s="199">
        <f>O118*H118</f>
        <v>0</v>
      </c>
      <c r="Q118" s="199">
        <v>8.6800000000000002E-3</v>
      </c>
      <c r="R118" s="199">
        <f>Q118*H118</f>
        <v>1.9096000000000002E-2</v>
      </c>
      <c r="S118" s="199">
        <v>0</v>
      </c>
      <c r="T118" s="200">
        <f>S118*H118</f>
        <v>0</v>
      </c>
      <c r="AR118" s="99" t="s">
        <v>113</v>
      </c>
      <c r="AT118" s="99" t="s">
        <v>177</v>
      </c>
      <c r="AU118" s="99" t="s">
        <v>81</v>
      </c>
      <c r="AY118" s="99" t="s">
        <v>175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99" t="s">
        <v>77</v>
      </c>
      <c r="BK118" s="201">
        <f>ROUND(I118*H118,2)</f>
        <v>0</v>
      </c>
      <c r="BL118" s="99" t="s">
        <v>113</v>
      </c>
      <c r="BM118" s="99" t="s">
        <v>1467</v>
      </c>
    </row>
    <row r="119" spans="2:65" s="207" customFormat="1">
      <c r="B119" s="206"/>
      <c r="D119" s="202" t="s">
        <v>185</v>
      </c>
      <c r="E119" s="208" t="s">
        <v>5</v>
      </c>
      <c r="F119" s="209" t="s">
        <v>1468</v>
      </c>
      <c r="H119" s="208" t="s">
        <v>5</v>
      </c>
      <c r="I119" s="10"/>
      <c r="L119" s="206"/>
      <c r="M119" s="210"/>
      <c r="N119" s="211"/>
      <c r="O119" s="211"/>
      <c r="P119" s="211"/>
      <c r="Q119" s="211"/>
      <c r="R119" s="211"/>
      <c r="S119" s="211"/>
      <c r="T119" s="212"/>
      <c r="AT119" s="208" t="s">
        <v>185</v>
      </c>
      <c r="AU119" s="208" t="s">
        <v>81</v>
      </c>
      <c r="AV119" s="207" t="s">
        <v>77</v>
      </c>
      <c r="AW119" s="207" t="s">
        <v>36</v>
      </c>
      <c r="AX119" s="207" t="s">
        <v>73</v>
      </c>
      <c r="AY119" s="208" t="s">
        <v>175</v>
      </c>
    </row>
    <row r="120" spans="2:65" s="214" customFormat="1">
      <c r="B120" s="213"/>
      <c r="D120" s="202" t="s">
        <v>185</v>
      </c>
      <c r="E120" s="215" t="s">
        <v>5</v>
      </c>
      <c r="F120" s="216" t="s">
        <v>574</v>
      </c>
      <c r="H120" s="217">
        <v>2.2000000000000002</v>
      </c>
      <c r="I120" s="11"/>
      <c r="L120" s="213"/>
      <c r="M120" s="218"/>
      <c r="N120" s="219"/>
      <c r="O120" s="219"/>
      <c r="P120" s="219"/>
      <c r="Q120" s="219"/>
      <c r="R120" s="219"/>
      <c r="S120" s="219"/>
      <c r="T120" s="220"/>
      <c r="AT120" s="215" t="s">
        <v>185</v>
      </c>
      <c r="AU120" s="215" t="s">
        <v>81</v>
      </c>
      <c r="AV120" s="214" t="s">
        <v>81</v>
      </c>
      <c r="AW120" s="214" t="s">
        <v>36</v>
      </c>
      <c r="AX120" s="214" t="s">
        <v>77</v>
      </c>
      <c r="AY120" s="215" t="s">
        <v>175</v>
      </c>
    </row>
    <row r="121" spans="2:65" s="109" customFormat="1" ht="63.75" customHeight="1">
      <c r="B121" s="110"/>
      <c r="C121" s="191" t="s">
        <v>225</v>
      </c>
      <c r="D121" s="191" t="s">
        <v>177</v>
      </c>
      <c r="E121" s="192" t="s">
        <v>215</v>
      </c>
      <c r="F121" s="193" t="s">
        <v>216</v>
      </c>
      <c r="G121" s="194" t="s">
        <v>199</v>
      </c>
      <c r="H121" s="195">
        <v>12.1</v>
      </c>
      <c r="I121" s="9"/>
      <c r="J121" s="196">
        <f>ROUND(I121*H121,2)</f>
        <v>0</v>
      </c>
      <c r="K121" s="193" t="s">
        <v>181</v>
      </c>
      <c r="L121" s="110"/>
      <c r="M121" s="197" t="s">
        <v>5</v>
      </c>
      <c r="N121" s="198" t="s">
        <v>44</v>
      </c>
      <c r="O121" s="111"/>
      <c r="P121" s="199">
        <f>O121*H121</f>
        <v>0</v>
      </c>
      <c r="Q121" s="199">
        <v>3.6900000000000002E-2</v>
      </c>
      <c r="R121" s="199">
        <f>Q121*H121</f>
        <v>0.44649</v>
      </c>
      <c r="S121" s="199">
        <v>0</v>
      </c>
      <c r="T121" s="200">
        <f>S121*H121</f>
        <v>0</v>
      </c>
      <c r="AR121" s="99" t="s">
        <v>113</v>
      </c>
      <c r="AT121" s="99" t="s">
        <v>177</v>
      </c>
      <c r="AU121" s="99" t="s">
        <v>81</v>
      </c>
      <c r="AY121" s="99" t="s">
        <v>175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99" t="s">
        <v>77</v>
      </c>
      <c r="BK121" s="201">
        <f>ROUND(I121*H121,2)</f>
        <v>0</v>
      </c>
      <c r="BL121" s="99" t="s">
        <v>113</v>
      </c>
      <c r="BM121" s="99" t="s">
        <v>1469</v>
      </c>
    </row>
    <row r="122" spans="2:65" s="207" customFormat="1">
      <c r="B122" s="206"/>
      <c r="D122" s="202" t="s">
        <v>185</v>
      </c>
      <c r="E122" s="208" t="s">
        <v>5</v>
      </c>
      <c r="F122" s="209" t="s">
        <v>1468</v>
      </c>
      <c r="H122" s="208" t="s">
        <v>5</v>
      </c>
      <c r="I122" s="10"/>
      <c r="L122" s="206"/>
      <c r="M122" s="210"/>
      <c r="N122" s="211"/>
      <c r="O122" s="211"/>
      <c r="P122" s="211"/>
      <c r="Q122" s="211"/>
      <c r="R122" s="211"/>
      <c r="S122" s="211"/>
      <c r="T122" s="212"/>
      <c r="AT122" s="208" t="s">
        <v>185</v>
      </c>
      <c r="AU122" s="208" t="s">
        <v>81</v>
      </c>
      <c r="AV122" s="207" t="s">
        <v>77</v>
      </c>
      <c r="AW122" s="207" t="s">
        <v>36</v>
      </c>
      <c r="AX122" s="207" t="s">
        <v>73</v>
      </c>
      <c r="AY122" s="208" t="s">
        <v>175</v>
      </c>
    </row>
    <row r="123" spans="2:65" s="214" customFormat="1">
      <c r="B123" s="213"/>
      <c r="D123" s="202" t="s">
        <v>185</v>
      </c>
      <c r="E123" s="215" t="s">
        <v>5</v>
      </c>
      <c r="F123" s="216" t="s">
        <v>1470</v>
      </c>
      <c r="H123" s="217">
        <v>12.1</v>
      </c>
      <c r="I123" s="11"/>
      <c r="L123" s="213"/>
      <c r="M123" s="218"/>
      <c r="N123" s="219"/>
      <c r="O123" s="219"/>
      <c r="P123" s="219"/>
      <c r="Q123" s="219"/>
      <c r="R123" s="219"/>
      <c r="S123" s="219"/>
      <c r="T123" s="220"/>
      <c r="AT123" s="215" t="s">
        <v>185</v>
      </c>
      <c r="AU123" s="215" t="s">
        <v>81</v>
      </c>
      <c r="AV123" s="214" t="s">
        <v>81</v>
      </c>
      <c r="AW123" s="214" t="s">
        <v>36</v>
      </c>
      <c r="AX123" s="214" t="s">
        <v>77</v>
      </c>
      <c r="AY123" s="215" t="s">
        <v>175</v>
      </c>
    </row>
    <row r="124" spans="2:65" s="109" customFormat="1" ht="38.25" customHeight="1">
      <c r="B124" s="110"/>
      <c r="C124" s="191" t="s">
        <v>232</v>
      </c>
      <c r="D124" s="191" t="s">
        <v>177</v>
      </c>
      <c r="E124" s="192" t="s">
        <v>1471</v>
      </c>
      <c r="F124" s="193" t="s">
        <v>1472</v>
      </c>
      <c r="G124" s="194" t="s">
        <v>222</v>
      </c>
      <c r="H124" s="195">
        <v>0.22</v>
      </c>
      <c r="I124" s="9"/>
      <c r="J124" s="196">
        <f>ROUND(I124*H124,2)</f>
        <v>0</v>
      </c>
      <c r="K124" s="193" t="s">
        <v>200</v>
      </c>
      <c r="L124" s="110"/>
      <c r="M124" s="197" t="s">
        <v>5</v>
      </c>
      <c r="N124" s="198" t="s">
        <v>44</v>
      </c>
      <c r="O124" s="111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99" t="s">
        <v>113</v>
      </c>
      <c r="AT124" s="99" t="s">
        <v>177</v>
      </c>
      <c r="AU124" s="99" t="s">
        <v>81</v>
      </c>
      <c r="AY124" s="99" t="s">
        <v>175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99" t="s">
        <v>77</v>
      </c>
      <c r="BK124" s="201">
        <f>ROUND(I124*H124,2)</f>
        <v>0</v>
      </c>
      <c r="BL124" s="99" t="s">
        <v>113</v>
      </c>
      <c r="BM124" s="99" t="s">
        <v>1473</v>
      </c>
    </row>
    <row r="125" spans="2:65" s="214" customFormat="1">
      <c r="B125" s="213"/>
      <c r="D125" s="202" t="s">
        <v>185</v>
      </c>
      <c r="E125" s="215" t="s">
        <v>5</v>
      </c>
      <c r="F125" s="216" t="s">
        <v>1474</v>
      </c>
      <c r="H125" s="217">
        <v>0.22</v>
      </c>
      <c r="I125" s="11"/>
      <c r="L125" s="213"/>
      <c r="M125" s="218"/>
      <c r="N125" s="219"/>
      <c r="O125" s="219"/>
      <c r="P125" s="219"/>
      <c r="Q125" s="219"/>
      <c r="R125" s="219"/>
      <c r="S125" s="219"/>
      <c r="T125" s="220"/>
      <c r="AT125" s="215" t="s">
        <v>185</v>
      </c>
      <c r="AU125" s="215" t="s">
        <v>81</v>
      </c>
      <c r="AV125" s="214" t="s">
        <v>81</v>
      </c>
      <c r="AW125" s="214" t="s">
        <v>36</v>
      </c>
      <c r="AX125" s="214" t="s">
        <v>77</v>
      </c>
      <c r="AY125" s="215" t="s">
        <v>175</v>
      </c>
    </row>
    <row r="126" spans="2:65" s="109" customFormat="1" ht="25.5" customHeight="1">
      <c r="B126" s="110"/>
      <c r="C126" s="191" t="s">
        <v>241</v>
      </c>
      <c r="D126" s="191" t="s">
        <v>177</v>
      </c>
      <c r="E126" s="192" t="s">
        <v>220</v>
      </c>
      <c r="F126" s="193" t="s">
        <v>221</v>
      </c>
      <c r="G126" s="194" t="s">
        <v>222</v>
      </c>
      <c r="H126" s="195">
        <v>26.597999999999999</v>
      </c>
      <c r="I126" s="9"/>
      <c r="J126" s="196">
        <f>ROUND(I126*H126,2)</f>
        <v>0</v>
      </c>
      <c r="K126" s="193" t="s">
        <v>181</v>
      </c>
      <c r="L126" s="110"/>
      <c r="M126" s="197" t="s">
        <v>5</v>
      </c>
      <c r="N126" s="198" t="s">
        <v>44</v>
      </c>
      <c r="O126" s="11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99" t="s">
        <v>113</v>
      </c>
      <c r="AT126" s="99" t="s">
        <v>177</v>
      </c>
      <c r="AU126" s="99" t="s">
        <v>81</v>
      </c>
      <c r="AY126" s="99" t="s">
        <v>175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99" t="s">
        <v>77</v>
      </c>
      <c r="BK126" s="201">
        <f>ROUND(I126*H126,2)</f>
        <v>0</v>
      </c>
      <c r="BL126" s="99" t="s">
        <v>113</v>
      </c>
      <c r="BM126" s="99" t="s">
        <v>1475</v>
      </c>
    </row>
    <row r="127" spans="2:65" s="214" customFormat="1">
      <c r="B127" s="213"/>
      <c r="D127" s="202" t="s">
        <v>185</v>
      </c>
      <c r="E127" s="215" t="s">
        <v>5</v>
      </c>
      <c r="F127" s="216" t="s">
        <v>1476</v>
      </c>
      <c r="H127" s="217">
        <v>26.597999999999999</v>
      </c>
      <c r="I127" s="11"/>
      <c r="L127" s="213"/>
      <c r="M127" s="218"/>
      <c r="N127" s="219"/>
      <c r="O127" s="219"/>
      <c r="P127" s="219"/>
      <c r="Q127" s="219"/>
      <c r="R127" s="219"/>
      <c r="S127" s="219"/>
      <c r="T127" s="220"/>
      <c r="AT127" s="215" t="s">
        <v>185</v>
      </c>
      <c r="AU127" s="215" t="s">
        <v>81</v>
      </c>
      <c r="AV127" s="214" t="s">
        <v>81</v>
      </c>
      <c r="AW127" s="214" t="s">
        <v>36</v>
      </c>
      <c r="AX127" s="214" t="s">
        <v>77</v>
      </c>
      <c r="AY127" s="215" t="s">
        <v>175</v>
      </c>
    </row>
    <row r="128" spans="2:65" s="109" customFormat="1" ht="38.25" customHeight="1">
      <c r="B128" s="110"/>
      <c r="C128" s="191" t="s">
        <v>247</v>
      </c>
      <c r="D128" s="191" t="s">
        <v>177</v>
      </c>
      <c r="E128" s="192" t="s">
        <v>226</v>
      </c>
      <c r="F128" s="193" t="s">
        <v>227</v>
      </c>
      <c r="G128" s="194" t="s">
        <v>222</v>
      </c>
      <c r="H128" s="195">
        <v>185.071</v>
      </c>
      <c r="I128" s="9"/>
      <c r="J128" s="196">
        <f>ROUND(I128*H128,2)</f>
        <v>0</v>
      </c>
      <c r="K128" s="193" t="s">
        <v>181</v>
      </c>
      <c r="L128" s="110"/>
      <c r="M128" s="197" t="s">
        <v>5</v>
      </c>
      <c r="N128" s="198" t="s">
        <v>44</v>
      </c>
      <c r="O128" s="11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99" t="s">
        <v>113</v>
      </c>
      <c r="AT128" s="99" t="s">
        <v>177</v>
      </c>
      <c r="AU128" s="99" t="s">
        <v>81</v>
      </c>
      <c r="AY128" s="99" t="s">
        <v>175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99" t="s">
        <v>77</v>
      </c>
      <c r="BK128" s="201">
        <f>ROUND(I128*H128,2)</f>
        <v>0</v>
      </c>
      <c r="BL128" s="99" t="s">
        <v>113</v>
      </c>
      <c r="BM128" s="99" t="s">
        <v>1477</v>
      </c>
    </row>
    <row r="129" spans="2:65" s="207" customFormat="1">
      <c r="B129" s="206"/>
      <c r="D129" s="202" t="s">
        <v>185</v>
      </c>
      <c r="E129" s="208" t="s">
        <v>5</v>
      </c>
      <c r="F129" s="209" t="s">
        <v>604</v>
      </c>
      <c r="H129" s="208" t="s">
        <v>5</v>
      </c>
      <c r="I129" s="10"/>
      <c r="L129" s="206"/>
      <c r="M129" s="210"/>
      <c r="N129" s="211"/>
      <c r="O129" s="211"/>
      <c r="P129" s="211"/>
      <c r="Q129" s="211"/>
      <c r="R129" s="211"/>
      <c r="S129" s="211"/>
      <c r="T129" s="212"/>
      <c r="AT129" s="208" t="s">
        <v>185</v>
      </c>
      <c r="AU129" s="208" t="s">
        <v>81</v>
      </c>
      <c r="AV129" s="207" t="s">
        <v>77</v>
      </c>
      <c r="AW129" s="207" t="s">
        <v>36</v>
      </c>
      <c r="AX129" s="207" t="s">
        <v>73</v>
      </c>
      <c r="AY129" s="208" t="s">
        <v>175</v>
      </c>
    </row>
    <row r="130" spans="2:65" s="214" customFormat="1">
      <c r="B130" s="213"/>
      <c r="D130" s="202" t="s">
        <v>185</v>
      </c>
      <c r="E130" s="215" t="s">
        <v>5</v>
      </c>
      <c r="F130" s="216" t="s">
        <v>1478</v>
      </c>
      <c r="H130" s="217">
        <v>185.071</v>
      </c>
      <c r="I130" s="11"/>
      <c r="L130" s="213"/>
      <c r="M130" s="218"/>
      <c r="N130" s="219"/>
      <c r="O130" s="219"/>
      <c r="P130" s="219"/>
      <c r="Q130" s="219"/>
      <c r="R130" s="219"/>
      <c r="S130" s="219"/>
      <c r="T130" s="220"/>
      <c r="AT130" s="215" t="s">
        <v>185</v>
      </c>
      <c r="AU130" s="215" t="s">
        <v>81</v>
      </c>
      <c r="AV130" s="214" t="s">
        <v>81</v>
      </c>
      <c r="AW130" s="214" t="s">
        <v>36</v>
      </c>
      <c r="AX130" s="214" t="s">
        <v>77</v>
      </c>
      <c r="AY130" s="215" t="s">
        <v>175</v>
      </c>
    </row>
    <row r="131" spans="2:65" s="109" customFormat="1" ht="38.25" customHeight="1">
      <c r="B131" s="110"/>
      <c r="C131" s="191" t="s">
        <v>252</v>
      </c>
      <c r="D131" s="191" t="s">
        <v>177</v>
      </c>
      <c r="E131" s="192" t="s">
        <v>233</v>
      </c>
      <c r="F131" s="193" t="s">
        <v>234</v>
      </c>
      <c r="G131" s="194" t="s">
        <v>222</v>
      </c>
      <c r="H131" s="195">
        <v>304.36799999999999</v>
      </c>
      <c r="I131" s="9"/>
      <c r="J131" s="196">
        <f>ROUND(I131*H131,2)</f>
        <v>0</v>
      </c>
      <c r="K131" s="193" t="s">
        <v>181</v>
      </c>
      <c r="L131" s="110"/>
      <c r="M131" s="197" t="s">
        <v>5</v>
      </c>
      <c r="N131" s="198" t="s">
        <v>44</v>
      </c>
      <c r="O131" s="111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99" t="s">
        <v>113</v>
      </c>
      <c r="AT131" s="99" t="s">
        <v>177</v>
      </c>
      <c r="AU131" s="99" t="s">
        <v>81</v>
      </c>
      <c r="AY131" s="99" t="s">
        <v>175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99" t="s">
        <v>77</v>
      </c>
      <c r="BK131" s="201">
        <f>ROUND(I131*H131,2)</f>
        <v>0</v>
      </c>
      <c r="BL131" s="99" t="s">
        <v>113</v>
      </c>
      <c r="BM131" s="99" t="s">
        <v>1479</v>
      </c>
    </row>
    <row r="132" spans="2:65" s="207" customFormat="1">
      <c r="B132" s="206"/>
      <c r="D132" s="202" t="s">
        <v>185</v>
      </c>
      <c r="E132" s="208" t="s">
        <v>5</v>
      </c>
      <c r="F132" s="209" t="s">
        <v>604</v>
      </c>
      <c r="H132" s="208" t="s">
        <v>5</v>
      </c>
      <c r="I132" s="10"/>
      <c r="L132" s="206"/>
      <c r="M132" s="210"/>
      <c r="N132" s="211"/>
      <c r="O132" s="211"/>
      <c r="P132" s="211"/>
      <c r="Q132" s="211"/>
      <c r="R132" s="211"/>
      <c r="S132" s="211"/>
      <c r="T132" s="212"/>
      <c r="AT132" s="208" t="s">
        <v>185</v>
      </c>
      <c r="AU132" s="208" t="s">
        <v>81</v>
      </c>
      <c r="AV132" s="207" t="s">
        <v>77</v>
      </c>
      <c r="AW132" s="207" t="s">
        <v>36</v>
      </c>
      <c r="AX132" s="207" t="s">
        <v>73</v>
      </c>
      <c r="AY132" s="208" t="s">
        <v>175</v>
      </c>
    </row>
    <row r="133" spans="2:65" s="207" customFormat="1">
      <c r="B133" s="206"/>
      <c r="D133" s="202" t="s">
        <v>185</v>
      </c>
      <c r="E133" s="208" t="s">
        <v>5</v>
      </c>
      <c r="F133" s="209" t="s">
        <v>230</v>
      </c>
      <c r="H133" s="208" t="s">
        <v>5</v>
      </c>
      <c r="I133" s="10"/>
      <c r="L133" s="206"/>
      <c r="M133" s="210"/>
      <c r="N133" s="211"/>
      <c r="O133" s="211"/>
      <c r="P133" s="211"/>
      <c r="Q133" s="211"/>
      <c r="R133" s="211"/>
      <c r="S133" s="211"/>
      <c r="T133" s="212"/>
      <c r="AT133" s="208" t="s">
        <v>185</v>
      </c>
      <c r="AU133" s="208" t="s">
        <v>81</v>
      </c>
      <c r="AV133" s="207" t="s">
        <v>77</v>
      </c>
      <c r="AW133" s="207" t="s">
        <v>36</v>
      </c>
      <c r="AX133" s="207" t="s">
        <v>73</v>
      </c>
      <c r="AY133" s="208" t="s">
        <v>175</v>
      </c>
    </row>
    <row r="134" spans="2:65" s="214" customFormat="1">
      <c r="B134" s="213"/>
      <c r="D134" s="202" t="s">
        <v>185</v>
      </c>
      <c r="E134" s="215" t="s">
        <v>5</v>
      </c>
      <c r="F134" s="216" t="s">
        <v>1480</v>
      </c>
      <c r="H134" s="217">
        <v>448.78</v>
      </c>
      <c r="I134" s="11"/>
      <c r="L134" s="213"/>
      <c r="M134" s="218"/>
      <c r="N134" s="219"/>
      <c r="O134" s="219"/>
      <c r="P134" s="219"/>
      <c r="Q134" s="219"/>
      <c r="R134" s="219"/>
      <c r="S134" s="219"/>
      <c r="T134" s="220"/>
      <c r="AT134" s="215" t="s">
        <v>185</v>
      </c>
      <c r="AU134" s="215" t="s">
        <v>81</v>
      </c>
      <c r="AV134" s="214" t="s">
        <v>81</v>
      </c>
      <c r="AW134" s="214" t="s">
        <v>36</v>
      </c>
      <c r="AX134" s="214" t="s">
        <v>73</v>
      </c>
      <c r="AY134" s="215" t="s">
        <v>175</v>
      </c>
    </row>
    <row r="135" spans="2:65" s="214" customFormat="1">
      <c r="B135" s="213"/>
      <c r="D135" s="202" t="s">
        <v>185</v>
      </c>
      <c r="E135" s="215" t="s">
        <v>5</v>
      </c>
      <c r="F135" s="216" t="s">
        <v>1481</v>
      </c>
      <c r="H135" s="217">
        <v>-185.071</v>
      </c>
      <c r="I135" s="11"/>
      <c r="L135" s="213"/>
      <c r="M135" s="218"/>
      <c r="N135" s="219"/>
      <c r="O135" s="219"/>
      <c r="P135" s="219"/>
      <c r="Q135" s="219"/>
      <c r="R135" s="219"/>
      <c r="S135" s="219"/>
      <c r="T135" s="220"/>
      <c r="AT135" s="215" t="s">
        <v>185</v>
      </c>
      <c r="AU135" s="215" t="s">
        <v>81</v>
      </c>
      <c r="AV135" s="214" t="s">
        <v>81</v>
      </c>
      <c r="AW135" s="214" t="s">
        <v>36</v>
      </c>
      <c r="AX135" s="214" t="s">
        <v>73</v>
      </c>
      <c r="AY135" s="215" t="s">
        <v>175</v>
      </c>
    </row>
    <row r="136" spans="2:65" s="207" customFormat="1">
      <c r="B136" s="206"/>
      <c r="D136" s="202" t="s">
        <v>185</v>
      </c>
      <c r="E136" s="208" t="s">
        <v>5</v>
      </c>
      <c r="F136" s="209" t="s">
        <v>239</v>
      </c>
      <c r="H136" s="208" t="s">
        <v>5</v>
      </c>
      <c r="I136" s="10"/>
      <c r="L136" s="206"/>
      <c r="M136" s="210"/>
      <c r="N136" s="211"/>
      <c r="O136" s="211"/>
      <c r="P136" s="211"/>
      <c r="Q136" s="211"/>
      <c r="R136" s="211"/>
      <c r="S136" s="211"/>
      <c r="T136" s="212"/>
      <c r="AT136" s="208" t="s">
        <v>185</v>
      </c>
      <c r="AU136" s="208" t="s">
        <v>81</v>
      </c>
      <c r="AV136" s="207" t="s">
        <v>77</v>
      </c>
      <c r="AW136" s="207" t="s">
        <v>36</v>
      </c>
      <c r="AX136" s="207" t="s">
        <v>73</v>
      </c>
      <c r="AY136" s="208" t="s">
        <v>175</v>
      </c>
    </row>
    <row r="137" spans="2:65" s="214" customFormat="1">
      <c r="B137" s="213"/>
      <c r="D137" s="202" t="s">
        <v>185</v>
      </c>
      <c r="E137" s="215" t="s">
        <v>5</v>
      </c>
      <c r="F137" s="216" t="s">
        <v>1482</v>
      </c>
      <c r="H137" s="217">
        <v>40.658999999999999</v>
      </c>
      <c r="I137" s="11"/>
      <c r="L137" s="213"/>
      <c r="M137" s="218"/>
      <c r="N137" s="219"/>
      <c r="O137" s="219"/>
      <c r="P137" s="219"/>
      <c r="Q137" s="219"/>
      <c r="R137" s="219"/>
      <c r="S137" s="219"/>
      <c r="T137" s="220"/>
      <c r="AT137" s="215" t="s">
        <v>185</v>
      </c>
      <c r="AU137" s="215" t="s">
        <v>81</v>
      </c>
      <c r="AV137" s="214" t="s">
        <v>81</v>
      </c>
      <c r="AW137" s="214" t="s">
        <v>36</v>
      </c>
      <c r="AX137" s="214" t="s">
        <v>73</v>
      </c>
      <c r="AY137" s="215" t="s">
        <v>175</v>
      </c>
    </row>
    <row r="138" spans="2:65" s="222" customFormat="1">
      <c r="B138" s="221"/>
      <c r="D138" s="202" t="s">
        <v>185</v>
      </c>
      <c r="E138" s="223" t="s">
        <v>5</v>
      </c>
      <c r="F138" s="224" t="s">
        <v>196</v>
      </c>
      <c r="H138" s="225">
        <v>304.36799999999999</v>
      </c>
      <c r="I138" s="12"/>
      <c r="L138" s="221"/>
      <c r="M138" s="226"/>
      <c r="N138" s="227"/>
      <c r="O138" s="227"/>
      <c r="P138" s="227"/>
      <c r="Q138" s="227"/>
      <c r="R138" s="227"/>
      <c r="S138" s="227"/>
      <c r="T138" s="228"/>
      <c r="AT138" s="223" t="s">
        <v>185</v>
      </c>
      <c r="AU138" s="223" t="s">
        <v>81</v>
      </c>
      <c r="AV138" s="222" t="s">
        <v>113</v>
      </c>
      <c r="AW138" s="222" t="s">
        <v>36</v>
      </c>
      <c r="AX138" s="222" t="s">
        <v>77</v>
      </c>
      <c r="AY138" s="223" t="s">
        <v>175</v>
      </c>
    </row>
    <row r="139" spans="2:65" s="109" customFormat="1" ht="38.25" customHeight="1">
      <c r="B139" s="110"/>
      <c r="C139" s="191" t="s">
        <v>256</v>
      </c>
      <c r="D139" s="191" t="s">
        <v>177</v>
      </c>
      <c r="E139" s="192" t="s">
        <v>242</v>
      </c>
      <c r="F139" s="193" t="s">
        <v>243</v>
      </c>
      <c r="G139" s="194" t="s">
        <v>222</v>
      </c>
      <c r="H139" s="195">
        <v>91.31</v>
      </c>
      <c r="I139" s="9"/>
      <c r="J139" s="196">
        <f>ROUND(I139*H139,2)</f>
        <v>0</v>
      </c>
      <c r="K139" s="193" t="s">
        <v>181</v>
      </c>
      <c r="L139" s="110"/>
      <c r="M139" s="197" t="s">
        <v>5</v>
      </c>
      <c r="N139" s="198" t="s">
        <v>44</v>
      </c>
      <c r="O139" s="11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99" t="s">
        <v>113</v>
      </c>
      <c r="AT139" s="99" t="s">
        <v>177</v>
      </c>
      <c r="AU139" s="99" t="s">
        <v>81</v>
      </c>
      <c r="AY139" s="99" t="s">
        <v>175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99" t="s">
        <v>77</v>
      </c>
      <c r="BK139" s="201">
        <f>ROUND(I139*H139,2)</f>
        <v>0</v>
      </c>
      <c r="BL139" s="99" t="s">
        <v>113</v>
      </c>
      <c r="BM139" s="99" t="s">
        <v>1483</v>
      </c>
    </row>
    <row r="140" spans="2:65" s="109" customFormat="1" ht="27">
      <c r="B140" s="110"/>
      <c r="D140" s="202" t="s">
        <v>183</v>
      </c>
      <c r="F140" s="203" t="s">
        <v>245</v>
      </c>
      <c r="I140" s="7"/>
      <c r="L140" s="110"/>
      <c r="M140" s="204"/>
      <c r="N140" s="111"/>
      <c r="O140" s="111"/>
      <c r="P140" s="111"/>
      <c r="Q140" s="111"/>
      <c r="R140" s="111"/>
      <c r="S140" s="111"/>
      <c r="T140" s="205"/>
      <c r="AT140" s="99" t="s">
        <v>183</v>
      </c>
      <c r="AU140" s="99" t="s">
        <v>81</v>
      </c>
    </row>
    <row r="141" spans="2:65" s="214" customFormat="1">
      <c r="B141" s="213"/>
      <c r="D141" s="202" t="s">
        <v>185</v>
      </c>
      <c r="F141" s="216" t="s">
        <v>1484</v>
      </c>
      <c r="H141" s="217">
        <v>91.31</v>
      </c>
      <c r="I141" s="11"/>
      <c r="L141" s="213"/>
      <c r="M141" s="218"/>
      <c r="N141" s="219"/>
      <c r="O141" s="219"/>
      <c r="P141" s="219"/>
      <c r="Q141" s="219"/>
      <c r="R141" s="219"/>
      <c r="S141" s="219"/>
      <c r="T141" s="220"/>
      <c r="AT141" s="215" t="s">
        <v>185</v>
      </c>
      <c r="AU141" s="215" t="s">
        <v>81</v>
      </c>
      <c r="AV141" s="214" t="s">
        <v>81</v>
      </c>
      <c r="AW141" s="214" t="s">
        <v>6</v>
      </c>
      <c r="AX141" s="214" t="s">
        <v>77</v>
      </c>
      <c r="AY141" s="215" t="s">
        <v>175</v>
      </c>
    </row>
    <row r="142" spans="2:65" s="109" customFormat="1" ht="25.5" customHeight="1">
      <c r="B142" s="110"/>
      <c r="C142" s="191" t="s">
        <v>263</v>
      </c>
      <c r="D142" s="191" t="s">
        <v>177</v>
      </c>
      <c r="E142" s="192" t="s">
        <v>586</v>
      </c>
      <c r="F142" s="193" t="s">
        <v>587</v>
      </c>
      <c r="G142" s="194" t="s">
        <v>180</v>
      </c>
      <c r="H142" s="195">
        <v>1039.95</v>
      </c>
      <c r="I142" s="9"/>
      <c r="J142" s="196">
        <f>ROUND(I142*H142,2)</f>
        <v>0</v>
      </c>
      <c r="K142" s="193" t="s">
        <v>181</v>
      </c>
      <c r="L142" s="110"/>
      <c r="M142" s="197" t="s">
        <v>5</v>
      </c>
      <c r="N142" s="198" t="s">
        <v>44</v>
      </c>
      <c r="O142" s="111"/>
      <c r="P142" s="199">
        <f>O142*H142</f>
        <v>0</v>
      </c>
      <c r="Q142" s="199">
        <v>5.8E-4</v>
      </c>
      <c r="R142" s="199">
        <f>Q142*H142</f>
        <v>0.60317100000000001</v>
      </c>
      <c r="S142" s="199">
        <v>0</v>
      </c>
      <c r="T142" s="200">
        <f>S142*H142</f>
        <v>0</v>
      </c>
      <c r="AR142" s="99" t="s">
        <v>113</v>
      </c>
      <c r="AT142" s="99" t="s">
        <v>177</v>
      </c>
      <c r="AU142" s="99" t="s">
        <v>81</v>
      </c>
      <c r="AY142" s="99" t="s">
        <v>175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99" t="s">
        <v>77</v>
      </c>
      <c r="BK142" s="201">
        <f>ROUND(I142*H142,2)</f>
        <v>0</v>
      </c>
      <c r="BL142" s="99" t="s">
        <v>113</v>
      </c>
      <c r="BM142" s="99" t="s">
        <v>1485</v>
      </c>
    </row>
    <row r="143" spans="2:65" s="207" customFormat="1">
      <c r="B143" s="206"/>
      <c r="D143" s="202" t="s">
        <v>185</v>
      </c>
      <c r="E143" s="208" t="s">
        <v>5</v>
      </c>
      <c r="F143" s="209" t="s">
        <v>230</v>
      </c>
      <c r="H143" s="208" t="s">
        <v>5</v>
      </c>
      <c r="I143" s="10"/>
      <c r="L143" s="206"/>
      <c r="M143" s="210"/>
      <c r="N143" s="211"/>
      <c r="O143" s="211"/>
      <c r="P143" s="211"/>
      <c r="Q143" s="211"/>
      <c r="R143" s="211"/>
      <c r="S143" s="211"/>
      <c r="T143" s="212"/>
      <c r="AT143" s="208" t="s">
        <v>185</v>
      </c>
      <c r="AU143" s="208" t="s">
        <v>81</v>
      </c>
      <c r="AV143" s="207" t="s">
        <v>77</v>
      </c>
      <c r="AW143" s="207" t="s">
        <v>36</v>
      </c>
      <c r="AX143" s="207" t="s">
        <v>73</v>
      </c>
      <c r="AY143" s="208" t="s">
        <v>175</v>
      </c>
    </row>
    <row r="144" spans="2:65" s="214" customFormat="1">
      <c r="B144" s="213"/>
      <c r="D144" s="202" t="s">
        <v>185</v>
      </c>
      <c r="E144" s="215" t="s">
        <v>5</v>
      </c>
      <c r="F144" s="216" t="s">
        <v>1486</v>
      </c>
      <c r="H144" s="217">
        <v>1039.95</v>
      </c>
      <c r="I144" s="11"/>
      <c r="L144" s="213"/>
      <c r="M144" s="218"/>
      <c r="N144" s="219"/>
      <c r="O144" s="219"/>
      <c r="P144" s="219"/>
      <c r="Q144" s="219"/>
      <c r="R144" s="219"/>
      <c r="S144" s="219"/>
      <c r="T144" s="220"/>
      <c r="AT144" s="215" t="s">
        <v>185</v>
      </c>
      <c r="AU144" s="215" t="s">
        <v>81</v>
      </c>
      <c r="AV144" s="214" t="s">
        <v>81</v>
      </c>
      <c r="AW144" s="214" t="s">
        <v>36</v>
      </c>
      <c r="AX144" s="214" t="s">
        <v>77</v>
      </c>
      <c r="AY144" s="215" t="s">
        <v>175</v>
      </c>
    </row>
    <row r="145" spans="2:65" s="109" customFormat="1" ht="25.5" customHeight="1">
      <c r="B145" s="110"/>
      <c r="C145" s="191" t="s">
        <v>11</v>
      </c>
      <c r="D145" s="191" t="s">
        <v>177</v>
      </c>
      <c r="E145" s="192" t="s">
        <v>590</v>
      </c>
      <c r="F145" s="193" t="s">
        <v>591</v>
      </c>
      <c r="G145" s="194" t="s">
        <v>180</v>
      </c>
      <c r="H145" s="195">
        <v>1039.95</v>
      </c>
      <c r="I145" s="9"/>
      <c r="J145" s="196">
        <f>ROUND(I145*H145,2)</f>
        <v>0</v>
      </c>
      <c r="K145" s="193" t="s">
        <v>181</v>
      </c>
      <c r="L145" s="110"/>
      <c r="M145" s="197" t="s">
        <v>5</v>
      </c>
      <c r="N145" s="198" t="s">
        <v>44</v>
      </c>
      <c r="O145" s="11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99" t="s">
        <v>113</v>
      </c>
      <c r="AT145" s="99" t="s">
        <v>177</v>
      </c>
      <c r="AU145" s="99" t="s">
        <v>81</v>
      </c>
      <c r="AY145" s="99" t="s">
        <v>175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99" t="s">
        <v>77</v>
      </c>
      <c r="BK145" s="201">
        <f>ROUND(I145*H145,2)</f>
        <v>0</v>
      </c>
      <c r="BL145" s="99" t="s">
        <v>113</v>
      </c>
      <c r="BM145" s="99" t="s">
        <v>1487</v>
      </c>
    </row>
    <row r="146" spans="2:65" s="214" customFormat="1">
      <c r="B146" s="213"/>
      <c r="D146" s="202" t="s">
        <v>185</v>
      </c>
      <c r="E146" s="215" t="s">
        <v>5</v>
      </c>
      <c r="F146" s="216" t="s">
        <v>1488</v>
      </c>
      <c r="H146" s="217">
        <v>1039.95</v>
      </c>
      <c r="I146" s="11"/>
      <c r="L146" s="213"/>
      <c r="M146" s="218"/>
      <c r="N146" s="219"/>
      <c r="O146" s="219"/>
      <c r="P146" s="219"/>
      <c r="Q146" s="219"/>
      <c r="R146" s="219"/>
      <c r="S146" s="219"/>
      <c r="T146" s="220"/>
      <c r="AT146" s="215" t="s">
        <v>185</v>
      </c>
      <c r="AU146" s="215" t="s">
        <v>81</v>
      </c>
      <c r="AV146" s="214" t="s">
        <v>81</v>
      </c>
      <c r="AW146" s="214" t="s">
        <v>36</v>
      </c>
      <c r="AX146" s="214" t="s">
        <v>77</v>
      </c>
      <c r="AY146" s="215" t="s">
        <v>175</v>
      </c>
    </row>
    <row r="147" spans="2:65" s="109" customFormat="1" ht="38.25" customHeight="1">
      <c r="B147" s="110"/>
      <c r="C147" s="191" t="s">
        <v>279</v>
      </c>
      <c r="D147" s="191" t="s">
        <v>177</v>
      </c>
      <c r="E147" s="192" t="s">
        <v>594</v>
      </c>
      <c r="F147" s="193" t="s">
        <v>595</v>
      </c>
      <c r="G147" s="194" t="s">
        <v>222</v>
      </c>
      <c r="H147" s="195">
        <v>244.72</v>
      </c>
      <c r="I147" s="9"/>
      <c r="J147" s="196">
        <f>ROUND(I147*H147,2)</f>
        <v>0</v>
      </c>
      <c r="K147" s="193" t="s">
        <v>181</v>
      </c>
      <c r="L147" s="110"/>
      <c r="M147" s="197" t="s">
        <v>5</v>
      </c>
      <c r="N147" s="198" t="s">
        <v>44</v>
      </c>
      <c r="O147" s="11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99" t="s">
        <v>113</v>
      </c>
      <c r="AT147" s="99" t="s">
        <v>177</v>
      </c>
      <c r="AU147" s="99" t="s">
        <v>81</v>
      </c>
      <c r="AY147" s="99" t="s">
        <v>175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99" t="s">
        <v>77</v>
      </c>
      <c r="BK147" s="201">
        <f>ROUND(I147*H147,2)</f>
        <v>0</v>
      </c>
      <c r="BL147" s="99" t="s">
        <v>113</v>
      </c>
      <c r="BM147" s="99" t="s">
        <v>1489</v>
      </c>
    </row>
    <row r="148" spans="2:65" s="109" customFormat="1" ht="40.5">
      <c r="B148" s="110"/>
      <c r="D148" s="202" t="s">
        <v>183</v>
      </c>
      <c r="F148" s="203" t="s">
        <v>260</v>
      </c>
      <c r="I148" s="7"/>
      <c r="L148" s="110"/>
      <c r="M148" s="204"/>
      <c r="N148" s="111"/>
      <c r="O148" s="111"/>
      <c r="P148" s="111"/>
      <c r="Q148" s="111"/>
      <c r="R148" s="111"/>
      <c r="S148" s="111"/>
      <c r="T148" s="205"/>
      <c r="AT148" s="99" t="s">
        <v>183</v>
      </c>
      <c r="AU148" s="99" t="s">
        <v>81</v>
      </c>
    </row>
    <row r="149" spans="2:65" s="207" customFormat="1">
      <c r="B149" s="206"/>
      <c r="D149" s="202" t="s">
        <v>185</v>
      </c>
      <c r="E149" s="208" t="s">
        <v>5</v>
      </c>
      <c r="F149" s="209" t="s">
        <v>261</v>
      </c>
      <c r="H149" s="208" t="s">
        <v>5</v>
      </c>
      <c r="I149" s="10"/>
      <c r="L149" s="206"/>
      <c r="M149" s="210"/>
      <c r="N149" s="211"/>
      <c r="O149" s="211"/>
      <c r="P149" s="211"/>
      <c r="Q149" s="211"/>
      <c r="R149" s="211"/>
      <c r="S149" s="211"/>
      <c r="T149" s="212"/>
      <c r="AT149" s="208" t="s">
        <v>185</v>
      </c>
      <c r="AU149" s="208" t="s">
        <v>81</v>
      </c>
      <c r="AV149" s="207" t="s">
        <v>77</v>
      </c>
      <c r="AW149" s="207" t="s">
        <v>36</v>
      </c>
      <c r="AX149" s="207" t="s">
        <v>73</v>
      </c>
      <c r="AY149" s="208" t="s">
        <v>175</v>
      </c>
    </row>
    <row r="150" spans="2:65" s="214" customFormat="1">
      <c r="B150" s="213"/>
      <c r="D150" s="202" t="s">
        <v>185</v>
      </c>
      <c r="E150" s="215" t="s">
        <v>5</v>
      </c>
      <c r="F150" s="216" t="s">
        <v>1490</v>
      </c>
      <c r="H150" s="217">
        <v>244.72</v>
      </c>
      <c r="I150" s="11"/>
      <c r="L150" s="213"/>
      <c r="M150" s="218"/>
      <c r="N150" s="219"/>
      <c r="O150" s="219"/>
      <c r="P150" s="219"/>
      <c r="Q150" s="219"/>
      <c r="R150" s="219"/>
      <c r="S150" s="219"/>
      <c r="T150" s="220"/>
      <c r="AT150" s="215" t="s">
        <v>185</v>
      </c>
      <c r="AU150" s="215" t="s">
        <v>81</v>
      </c>
      <c r="AV150" s="214" t="s">
        <v>81</v>
      </c>
      <c r="AW150" s="214" t="s">
        <v>36</v>
      </c>
      <c r="AX150" s="214" t="s">
        <v>77</v>
      </c>
      <c r="AY150" s="215" t="s">
        <v>175</v>
      </c>
    </row>
    <row r="151" spans="2:65" s="109" customFormat="1" ht="16.5" customHeight="1">
      <c r="B151" s="110"/>
      <c r="C151" s="191" t="s">
        <v>286</v>
      </c>
      <c r="D151" s="191" t="s">
        <v>177</v>
      </c>
      <c r="E151" s="192" t="s">
        <v>264</v>
      </c>
      <c r="F151" s="193" t="s">
        <v>265</v>
      </c>
      <c r="G151" s="194" t="s">
        <v>222</v>
      </c>
      <c r="H151" s="195">
        <v>142.74799999999999</v>
      </c>
      <c r="I151" s="9"/>
      <c r="J151" s="196">
        <f>ROUND(I151*H151,2)</f>
        <v>0</v>
      </c>
      <c r="K151" s="193" t="s">
        <v>5</v>
      </c>
      <c r="L151" s="110"/>
      <c r="M151" s="197" t="s">
        <v>5</v>
      </c>
      <c r="N151" s="198" t="s">
        <v>44</v>
      </c>
      <c r="O151" s="11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99" t="s">
        <v>113</v>
      </c>
      <c r="AT151" s="99" t="s">
        <v>177</v>
      </c>
      <c r="AU151" s="99" t="s">
        <v>81</v>
      </c>
      <c r="AY151" s="99" t="s">
        <v>175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99" t="s">
        <v>77</v>
      </c>
      <c r="BK151" s="201">
        <f>ROUND(I151*H151,2)</f>
        <v>0</v>
      </c>
      <c r="BL151" s="99" t="s">
        <v>113</v>
      </c>
      <c r="BM151" s="99" t="s">
        <v>1491</v>
      </c>
    </row>
    <row r="152" spans="2:65" s="207" customFormat="1">
      <c r="B152" s="206"/>
      <c r="D152" s="202" t="s">
        <v>185</v>
      </c>
      <c r="E152" s="208" t="s">
        <v>5</v>
      </c>
      <c r="F152" s="209" t="s">
        <v>267</v>
      </c>
      <c r="H152" s="208" t="s">
        <v>5</v>
      </c>
      <c r="I152" s="10"/>
      <c r="L152" s="206"/>
      <c r="M152" s="210"/>
      <c r="N152" s="211"/>
      <c r="O152" s="211"/>
      <c r="P152" s="211"/>
      <c r="Q152" s="211"/>
      <c r="R152" s="211"/>
      <c r="S152" s="211"/>
      <c r="T152" s="212"/>
      <c r="AT152" s="208" t="s">
        <v>185</v>
      </c>
      <c r="AU152" s="208" t="s">
        <v>81</v>
      </c>
      <c r="AV152" s="207" t="s">
        <v>77</v>
      </c>
      <c r="AW152" s="207" t="s">
        <v>36</v>
      </c>
      <c r="AX152" s="207" t="s">
        <v>73</v>
      </c>
      <c r="AY152" s="208" t="s">
        <v>175</v>
      </c>
    </row>
    <row r="153" spans="2:65" s="207" customFormat="1">
      <c r="B153" s="206"/>
      <c r="D153" s="202" t="s">
        <v>185</v>
      </c>
      <c r="E153" s="208" t="s">
        <v>5</v>
      </c>
      <c r="F153" s="209" t="s">
        <v>268</v>
      </c>
      <c r="H153" s="208" t="s">
        <v>5</v>
      </c>
      <c r="I153" s="10"/>
      <c r="L153" s="206"/>
      <c r="M153" s="210"/>
      <c r="N153" s="211"/>
      <c r="O153" s="211"/>
      <c r="P153" s="211"/>
      <c r="Q153" s="211"/>
      <c r="R153" s="211"/>
      <c r="S153" s="211"/>
      <c r="T153" s="212"/>
      <c r="AT153" s="208" t="s">
        <v>185</v>
      </c>
      <c r="AU153" s="208" t="s">
        <v>81</v>
      </c>
      <c r="AV153" s="207" t="s">
        <v>77</v>
      </c>
      <c r="AW153" s="207" t="s">
        <v>36</v>
      </c>
      <c r="AX153" s="207" t="s">
        <v>73</v>
      </c>
      <c r="AY153" s="208" t="s">
        <v>175</v>
      </c>
    </row>
    <row r="154" spans="2:65" s="207" customFormat="1">
      <c r="B154" s="206"/>
      <c r="D154" s="202" t="s">
        <v>185</v>
      </c>
      <c r="E154" s="208" t="s">
        <v>5</v>
      </c>
      <c r="F154" s="209" t="s">
        <v>269</v>
      </c>
      <c r="H154" s="208" t="s">
        <v>5</v>
      </c>
      <c r="I154" s="10"/>
      <c r="L154" s="206"/>
      <c r="M154" s="210"/>
      <c r="N154" s="211"/>
      <c r="O154" s="211"/>
      <c r="P154" s="211"/>
      <c r="Q154" s="211"/>
      <c r="R154" s="211"/>
      <c r="S154" s="211"/>
      <c r="T154" s="212"/>
      <c r="AT154" s="208" t="s">
        <v>185</v>
      </c>
      <c r="AU154" s="208" t="s">
        <v>81</v>
      </c>
      <c r="AV154" s="207" t="s">
        <v>77</v>
      </c>
      <c r="AW154" s="207" t="s">
        <v>36</v>
      </c>
      <c r="AX154" s="207" t="s">
        <v>73</v>
      </c>
      <c r="AY154" s="208" t="s">
        <v>175</v>
      </c>
    </row>
    <row r="155" spans="2:65" s="214" customFormat="1">
      <c r="B155" s="213"/>
      <c r="D155" s="202" t="s">
        <v>185</v>
      </c>
      <c r="E155" s="215" t="s">
        <v>5</v>
      </c>
      <c r="F155" s="216" t="s">
        <v>1492</v>
      </c>
      <c r="H155" s="217">
        <v>66.349999999999994</v>
      </c>
      <c r="I155" s="11"/>
      <c r="L155" s="213"/>
      <c r="M155" s="218"/>
      <c r="N155" s="219"/>
      <c r="O155" s="219"/>
      <c r="P155" s="219"/>
      <c r="Q155" s="219"/>
      <c r="R155" s="219"/>
      <c r="S155" s="219"/>
      <c r="T155" s="220"/>
      <c r="AT155" s="215" t="s">
        <v>185</v>
      </c>
      <c r="AU155" s="215" t="s">
        <v>81</v>
      </c>
      <c r="AV155" s="214" t="s">
        <v>81</v>
      </c>
      <c r="AW155" s="214" t="s">
        <v>36</v>
      </c>
      <c r="AX155" s="214" t="s">
        <v>73</v>
      </c>
      <c r="AY155" s="215" t="s">
        <v>175</v>
      </c>
    </row>
    <row r="156" spans="2:65" s="214" customFormat="1">
      <c r="B156" s="213"/>
      <c r="D156" s="202" t="s">
        <v>185</v>
      </c>
      <c r="E156" s="215" t="s">
        <v>5</v>
      </c>
      <c r="F156" s="216" t="s">
        <v>1493</v>
      </c>
      <c r="H156" s="217">
        <v>76.397999999999996</v>
      </c>
      <c r="I156" s="11"/>
      <c r="L156" s="213"/>
      <c r="M156" s="218"/>
      <c r="N156" s="219"/>
      <c r="O156" s="219"/>
      <c r="P156" s="219"/>
      <c r="Q156" s="219"/>
      <c r="R156" s="219"/>
      <c r="S156" s="219"/>
      <c r="T156" s="220"/>
      <c r="AT156" s="215" t="s">
        <v>185</v>
      </c>
      <c r="AU156" s="215" t="s">
        <v>81</v>
      </c>
      <c r="AV156" s="214" t="s">
        <v>81</v>
      </c>
      <c r="AW156" s="214" t="s">
        <v>36</v>
      </c>
      <c r="AX156" s="214" t="s">
        <v>73</v>
      </c>
      <c r="AY156" s="215" t="s">
        <v>175</v>
      </c>
    </row>
    <row r="157" spans="2:65" s="222" customFormat="1">
      <c r="B157" s="221"/>
      <c r="D157" s="202" t="s">
        <v>185</v>
      </c>
      <c r="E157" s="223" t="s">
        <v>5</v>
      </c>
      <c r="F157" s="224" t="s">
        <v>196</v>
      </c>
      <c r="H157" s="225">
        <v>142.74799999999999</v>
      </c>
      <c r="I157" s="12"/>
      <c r="L157" s="221"/>
      <c r="M157" s="226"/>
      <c r="N157" s="227"/>
      <c r="O157" s="227"/>
      <c r="P157" s="227"/>
      <c r="Q157" s="227"/>
      <c r="R157" s="227"/>
      <c r="S157" s="227"/>
      <c r="T157" s="228"/>
      <c r="AT157" s="223" t="s">
        <v>185</v>
      </c>
      <c r="AU157" s="223" t="s">
        <v>81</v>
      </c>
      <c r="AV157" s="222" t="s">
        <v>113</v>
      </c>
      <c r="AW157" s="222" t="s">
        <v>36</v>
      </c>
      <c r="AX157" s="222" t="s">
        <v>77</v>
      </c>
      <c r="AY157" s="223" t="s">
        <v>175</v>
      </c>
    </row>
    <row r="158" spans="2:65" s="109" customFormat="1" ht="16.5" customHeight="1">
      <c r="B158" s="110"/>
      <c r="C158" s="191" t="s">
        <v>294</v>
      </c>
      <c r="D158" s="191" t="s">
        <v>177</v>
      </c>
      <c r="E158" s="192" t="s">
        <v>272</v>
      </c>
      <c r="F158" s="193" t="s">
        <v>273</v>
      </c>
      <c r="G158" s="194" t="s">
        <v>222</v>
      </c>
      <c r="H158" s="195">
        <v>423.089</v>
      </c>
      <c r="I158" s="9"/>
      <c r="J158" s="196">
        <f>ROUND(I158*H158,2)</f>
        <v>0</v>
      </c>
      <c r="K158" s="193" t="s">
        <v>5</v>
      </c>
      <c r="L158" s="110"/>
      <c r="M158" s="197" t="s">
        <v>5</v>
      </c>
      <c r="N158" s="198" t="s">
        <v>44</v>
      </c>
      <c r="O158" s="11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99" t="s">
        <v>113</v>
      </c>
      <c r="AT158" s="99" t="s">
        <v>177</v>
      </c>
      <c r="AU158" s="99" t="s">
        <v>81</v>
      </c>
      <c r="AY158" s="99" t="s">
        <v>175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99" t="s">
        <v>77</v>
      </c>
      <c r="BK158" s="201">
        <f>ROUND(I158*H158,2)</f>
        <v>0</v>
      </c>
      <c r="BL158" s="99" t="s">
        <v>113</v>
      </c>
      <c r="BM158" s="99" t="s">
        <v>1494</v>
      </c>
    </row>
    <row r="159" spans="2:65" s="207" customFormat="1">
      <c r="B159" s="206"/>
      <c r="D159" s="202" t="s">
        <v>185</v>
      </c>
      <c r="E159" s="208" t="s">
        <v>5</v>
      </c>
      <c r="F159" s="209" t="s">
        <v>275</v>
      </c>
      <c r="H159" s="208" t="s">
        <v>5</v>
      </c>
      <c r="I159" s="10"/>
      <c r="L159" s="206"/>
      <c r="M159" s="210"/>
      <c r="N159" s="211"/>
      <c r="O159" s="211"/>
      <c r="P159" s="211"/>
      <c r="Q159" s="211"/>
      <c r="R159" s="211"/>
      <c r="S159" s="211"/>
      <c r="T159" s="212"/>
      <c r="AT159" s="208" t="s">
        <v>185</v>
      </c>
      <c r="AU159" s="208" t="s">
        <v>81</v>
      </c>
      <c r="AV159" s="207" t="s">
        <v>77</v>
      </c>
      <c r="AW159" s="207" t="s">
        <v>36</v>
      </c>
      <c r="AX159" s="207" t="s">
        <v>73</v>
      </c>
      <c r="AY159" s="208" t="s">
        <v>175</v>
      </c>
    </row>
    <row r="160" spans="2:65" s="207" customFormat="1">
      <c r="B160" s="206"/>
      <c r="D160" s="202" t="s">
        <v>185</v>
      </c>
      <c r="E160" s="208" t="s">
        <v>5</v>
      </c>
      <c r="F160" s="209" t="s">
        <v>276</v>
      </c>
      <c r="H160" s="208" t="s">
        <v>5</v>
      </c>
      <c r="I160" s="10"/>
      <c r="L160" s="206"/>
      <c r="M160" s="210"/>
      <c r="N160" s="211"/>
      <c r="O160" s="211"/>
      <c r="P160" s="211"/>
      <c r="Q160" s="211"/>
      <c r="R160" s="211"/>
      <c r="S160" s="211"/>
      <c r="T160" s="212"/>
      <c r="AT160" s="208" t="s">
        <v>185</v>
      </c>
      <c r="AU160" s="208" t="s">
        <v>81</v>
      </c>
      <c r="AV160" s="207" t="s">
        <v>77</v>
      </c>
      <c r="AW160" s="207" t="s">
        <v>36</v>
      </c>
      <c r="AX160" s="207" t="s">
        <v>73</v>
      </c>
      <c r="AY160" s="208" t="s">
        <v>175</v>
      </c>
    </row>
    <row r="161" spans="2:65" s="214" customFormat="1">
      <c r="B161" s="213"/>
      <c r="D161" s="202" t="s">
        <v>185</v>
      </c>
      <c r="E161" s="215" t="s">
        <v>5</v>
      </c>
      <c r="F161" s="216" t="s">
        <v>1495</v>
      </c>
      <c r="H161" s="217">
        <v>489.43900000000002</v>
      </c>
      <c r="I161" s="11"/>
      <c r="L161" s="213"/>
      <c r="M161" s="218"/>
      <c r="N161" s="219"/>
      <c r="O161" s="219"/>
      <c r="P161" s="219"/>
      <c r="Q161" s="219"/>
      <c r="R161" s="219"/>
      <c r="S161" s="219"/>
      <c r="T161" s="220"/>
      <c r="AT161" s="215" t="s">
        <v>185</v>
      </c>
      <c r="AU161" s="215" t="s">
        <v>81</v>
      </c>
      <c r="AV161" s="214" t="s">
        <v>81</v>
      </c>
      <c r="AW161" s="214" t="s">
        <v>36</v>
      </c>
      <c r="AX161" s="214" t="s">
        <v>73</v>
      </c>
      <c r="AY161" s="215" t="s">
        <v>175</v>
      </c>
    </row>
    <row r="162" spans="2:65" s="214" customFormat="1">
      <c r="B162" s="213"/>
      <c r="D162" s="202" t="s">
        <v>185</v>
      </c>
      <c r="E162" s="215" t="s">
        <v>5</v>
      </c>
      <c r="F162" s="216" t="s">
        <v>1496</v>
      </c>
      <c r="H162" s="217">
        <v>-66.349999999999994</v>
      </c>
      <c r="I162" s="11"/>
      <c r="L162" s="213"/>
      <c r="M162" s="218"/>
      <c r="N162" s="219"/>
      <c r="O162" s="219"/>
      <c r="P162" s="219"/>
      <c r="Q162" s="219"/>
      <c r="R162" s="219"/>
      <c r="S162" s="219"/>
      <c r="T162" s="220"/>
      <c r="AT162" s="215" t="s">
        <v>185</v>
      </c>
      <c r="AU162" s="215" t="s">
        <v>81</v>
      </c>
      <c r="AV162" s="214" t="s">
        <v>81</v>
      </c>
      <c r="AW162" s="214" t="s">
        <v>36</v>
      </c>
      <c r="AX162" s="214" t="s">
        <v>73</v>
      </c>
      <c r="AY162" s="215" t="s">
        <v>175</v>
      </c>
    </row>
    <row r="163" spans="2:65" s="222" customFormat="1">
      <c r="B163" s="221"/>
      <c r="D163" s="202" t="s">
        <v>185</v>
      </c>
      <c r="E163" s="223" t="s">
        <v>5</v>
      </c>
      <c r="F163" s="224" t="s">
        <v>196</v>
      </c>
      <c r="H163" s="225">
        <v>423.089</v>
      </c>
      <c r="I163" s="12"/>
      <c r="L163" s="221"/>
      <c r="M163" s="226"/>
      <c r="N163" s="227"/>
      <c r="O163" s="227"/>
      <c r="P163" s="227"/>
      <c r="Q163" s="227"/>
      <c r="R163" s="227"/>
      <c r="S163" s="227"/>
      <c r="T163" s="228"/>
      <c r="AT163" s="223" t="s">
        <v>185</v>
      </c>
      <c r="AU163" s="223" t="s">
        <v>81</v>
      </c>
      <c r="AV163" s="222" t="s">
        <v>113</v>
      </c>
      <c r="AW163" s="222" t="s">
        <v>36</v>
      </c>
      <c r="AX163" s="222" t="s">
        <v>77</v>
      </c>
      <c r="AY163" s="223" t="s">
        <v>175</v>
      </c>
    </row>
    <row r="164" spans="2:65" s="109" customFormat="1" ht="25.5" customHeight="1">
      <c r="B164" s="110"/>
      <c r="C164" s="191" t="s">
        <v>298</v>
      </c>
      <c r="D164" s="191" t="s">
        <v>177</v>
      </c>
      <c r="E164" s="192" t="s">
        <v>280</v>
      </c>
      <c r="F164" s="193" t="s">
        <v>281</v>
      </c>
      <c r="G164" s="194" t="s">
        <v>222</v>
      </c>
      <c r="H164" s="195">
        <v>340.37400000000002</v>
      </c>
      <c r="I164" s="9"/>
      <c r="J164" s="196">
        <f>ROUND(I164*H164,2)</f>
        <v>0</v>
      </c>
      <c r="K164" s="193" t="s">
        <v>181</v>
      </c>
      <c r="L164" s="110"/>
      <c r="M164" s="197" t="s">
        <v>5</v>
      </c>
      <c r="N164" s="198" t="s">
        <v>44</v>
      </c>
      <c r="O164" s="111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AR164" s="99" t="s">
        <v>113</v>
      </c>
      <c r="AT164" s="99" t="s">
        <v>177</v>
      </c>
      <c r="AU164" s="99" t="s">
        <v>81</v>
      </c>
      <c r="AY164" s="99" t="s">
        <v>175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99" t="s">
        <v>77</v>
      </c>
      <c r="BK164" s="201">
        <f>ROUND(I164*H164,2)</f>
        <v>0</v>
      </c>
      <c r="BL164" s="99" t="s">
        <v>113</v>
      </c>
      <c r="BM164" s="99" t="s">
        <v>1497</v>
      </c>
    </row>
    <row r="165" spans="2:65" s="207" customFormat="1">
      <c r="B165" s="206"/>
      <c r="D165" s="202" t="s">
        <v>185</v>
      </c>
      <c r="E165" s="208" t="s">
        <v>5</v>
      </c>
      <c r="F165" s="209" t="s">
        <v>604</v>
      </c>
      <c r="H165" s="208" t="s">
        <v>5</v>
      </c>
      <c r="I165" s="10"/>
      <c r="L165" s="206"/>
      <c r="M165" s="210"/>
      <c r="N165" s="211"/>
      <c r="O165" s="211"/>
      <c r="P165" s="211"/>
      <c r="Q165" s="211"/>
      <c r="R165" s="211"/>
      <c r="S165" s="211"/>
      <c r="T165" s="212"/>
      <c r="AT165" s="208" t="s">
        <v>185</v>
      </c>
      <c r="AU165" s="208" t="s">
        <v>81</v>
      </c>
      <c r="AV165" s="207" t="s">
        <v>77</v>
      </c>
      <c r="AW165" s="207" t="s">
        <v>36</v>
      </c>
      <c r="AX165" s="207" t="s">
        <v>73</v>
      </c>
      <c r="AY165" s="208" t="s">
        <v>175</v>
      </c>
    </row>
    <row r="166" spans="2:65" s="207" customFormat="1">
      <c r="B166" s="206"/>
      <c r="D166" s="202" t="s">
        <v>185</v>
      </c>
      <c r="E166" s="208" t="s">
        <v>5</v>
      </c>
      <c r="F166" s="209" t="s">
        <v>230</v>
      </c>
      <c r="H166" s="208" t="s">
        <v>5</v>
      </c>
      <c r="I166" s="10"/>
      <c r="L166" s="206"/>
      <c r="M166" s="210"/>
      <c r="N166" s="211"/>
      <c r="O166" s="211"/>
      <c r="P166" s="211"/>
      <c r="Q166" s="211"/>
      <c r="R166" s="211"/>
      <c r="S166" s="211"/>
      <c r="T166" s="212"/>
      <c r="AT166" s="208" t="s">
        <v>185</v>
      </c>
      <c r="AU166" s="208" t="s">
        <v>81</v>
      </c>
      <c r="AV166" s="207" t="s">
        <v>77</v>
      </c>
      <c r="AW166" s="207" t="s">
        <v>36</v>
      </c>
      <c r="AX166" s="207" t="s">
        <v>73</v>
      </c>
      <c r="AY166" s="208" t="s">
        <v>175</v>
      </c>
    </row>
    <row r="167" spans="2:65" s="214" customFormat="1">
      <c r="B167" s="213"/>
      <c r="D167" s="202" t="s">
        <v>185</v>
      </c>
      <c r="E167" s="215" t="s">
        <v>5</v>
      </c>
      <c r="F167" s="216" t="s">
        <v>1498</v>
      </c>
      <c r="H167" s="217">
        <v>66.349999999999994</v>
      </c>
      <c r="I167" s="11"/>
      <c r="L167" s="213"/>
      <c r="M167" s="218"/>
      <c r="N167" s="219"/>
      <c r="O167" s="219"/>
      <c r="P167" s="219"/>
      <c r="Q167" s="219"/>
      <c r="R167" s="219"/>
      <c r="S167" s="219"/>
      <c r="T167" s="220"/>
      <c r="AT167" s="215" t="s">
        <v>185</v>
      </c>
      <c r="AU167" s="215" t="s">
        <v>81</v>
      </c>
      <c r="AV167" s="214" t="s">
        <v>81</v>
      </c>
      <c r="AW167" s="214" t="s">
        <v>36</v>
      </c>
      <c r="AX167" s="214" t="s">
        <v>73</v>
      </c>
      <c r="AY167" s="215" t="s">
        <v>175</v>
      </c>
    </row>
    <row r="168" spans="2:65" s="214" customFormat="1">
      <c r="B168" s="213"/>
      <c r="D168" s="202" t="s">
        <v>185</v>
      </c>
      <c r="E168" s="215" t="s">
        <v>5</v>
      </c>
      <c r="F168" s="216" t="s">
        <v>1499</v>
      </c>
      <c r="H168" s="217">
        <v>259.66000000000003</v>
      </c>
      <c r="I168" s="11"/>
      <c r="L168" s="213"/>
      <c r="M168" s="218"/>
      <c r="N168" s="219"/>
      <c r="O168" s="219"/>
      <c r="P168" s="219"/>
      <c r="Q168" s="219"/>
      <c r="R168" s="219"/>
      <c r="S168" s="219"/>
      <c r="T168" s="220"/>
      <c r="AT168" s="215" t="s">
        <v>185</v>
      </c>
      <c r="AU168" s="215" t="s">
        <v>81</v>
      </c>
      <c r="AV168" s="214" t="s">
        <v>81</v>
      </c>
      <c r="AW168" s="214" t="s">
        <v>36</v>
      </c>
      <c r="AX168" s="214" t="s">
        <v>73</v>
      </c>
      <c r="AY168" s="215" t="s">
        <v>175</v>
      </c>
    </row>
    <row r="169" spans="2:65" s="214" customFormat="1">
      <c r="B169" s="213"/>
      <c r="D169" s="202" t="s">
        <v>185</v>
      </c>
      <c r="E169" s="215" t="s">
        <v>5</v>
      </c>
      <c r="F169" s="216" t="s">
        <v>1500</v>
      </c>
      <c r="H169" s="217">
        <v>14.364000000000001</v>
      </c>
      <c r="I169" s="11"/>
      <c r="L169" s="213"/>
      <c r="M169" s="218"/>
      <c r="N169" s="219"/>
      <c r="O169" s="219"/>
      <c r="P169" s="219"/>
      <c r="Q169" s="219"/>
      <c r="R169" s="219"/>
      <c r="S169" s="219"/>
      <c r="T169" s="220"/>
      <c r="AT169" s="215" t="s">
        <v>185</v>
      </c>
      <c r="AU169" s="215" t="s">
        <v>81</v>
      </c>
      <c r="AV169" s="214" t="s">
        <v>81</v>
      </c>
      <c r="AW169" s="214" t="s">
        <v>36</v>
      </c>
      <c r="AX169" s="214" t="s">
        <v>73</v>
      </c>
      <c r="AY169" s="215" t="s">
        <v>175</v>
      </c>
    </row>
    <row r="170" spans="2:65" s="222" customFormat="1">
      <c r="B170" s="221"/>
      <c r="D170" s="202" t="s">
        <v>185</v>
      </c>
      <c r="E170" s="223" t="s">
        <v>5</v>
      </c>
      <c r="F170" s="224" t="s">
        <v>196</v>
      </c>
      <c r="H170" s="225">
        <v>340.37400000000002</v>
      </c>
      <c r="I170" s="12"/>
      <c r="L170" s="221"/>
      <c r="M170" s="226"/>
      <c r="N170" s="227"/>
      <c r="O170" s="227"/>
      <c r="P170" s="227"/>
      <c r="Q170" s="227"/>
      <c r="R170" s="227"/>
      <c r="S170" s="227"/>
      <c r="T170" s="228"/>
      <c r="AT170" s="223" t="s">
        <v>185</v>
      </c>
      <c r="AU170" s="223" t="s">
        <v>81</v>
      </c>
      <c r="AV170" s="222" t="s">
        <v>113</v>
      </c>
      <c r="AW170" s="222" t="s">
        <v>36</v>
      </c>
      <c r="AX170" s="222" t="s">
        <v>77</v>
      </c>
      <c r="AY170" s="223" t="s">
        <v>175</v>
      </c>
    </row>
    <row r="171" spans="2:65" s="109" customFormat="1" ht="25.5" customHeight="1">
      <c r="B171" s="110"/>
      <c r="C171" s="229" t="s">
        <v>305</v>
      </c>
      <c r="D171" s="229" t="s">
        <v>287</v>
      </c>
      <c r="E171" s="230" t="s">
        <v>288</v>
      </c>
      <c r="F171" s="231" t="s">
        <v>289</v>
      </c>
      <c r="G171" s="232" t="s">
        <v>290</v>
      </c>
      <c r="H171" s="233">
        <v>548.048</v>
      </c>
      <c r="I171" s="13"/>
      <c r="J171" s="234">
        <f>ROUND(I171*H171,2)</f>
        <v>0</v>
      </c>
      <c r="K171" s="231" t="s">
        <v>5</v>
      </c>
      <c r="L171" s="235"/>
      <c r="M171" s="236" t="s">
        <v>5</v>
      </c>
      <c r="N171" s="237" t="s">
        <v>44</v>
      </c>
      <c r="O171" s="11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99" t="s">
        <v>225</v>
      </c>
      <c r="AT171" s="99" t="s">
        <v>287</v>
      </c>
      <c r="AU171" s="99" t="s">
        <v>81</v>
      </c>
      <c r="AY171" s="99" t="s">
        <v>175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99" t="s">
        <v>77</v>
      </c>
      <c r="BK171" s="201">
        <f>ROUND(I171*H171,2)</f>
        <v>0</v>
      </c>
      <c r="BL171" s="99" t="s">
        <v>113</v>
      </c>
      <c r="BM171" s="99" t="s">
        <v>1501</v>
      </c>
    </row>
    <row r="172" spans="2:65" s="109" customFormat="1" ht="27">
      <c r="B172" s="110"/>
      <c r="D172" s="202" t="s">
        <v>183</v>
      </c>
      <c r="F172" s="203" t="s">
        <v>292</v>
      </c>
      <c r="I172" s="7"/>
      <c r="L172" s="110"/>
      <c r="M172" s="204"/>
      <c r="N172" s="111"/>
      <c r="O172" s="111"/>
      <c r="P172" s="111"/>
      <c r="Q172" s="111"/>
      <c r="R172" s="111"/>
      <c r="S172" s="111"/>
      <c r="T172" s="205"/>
      <c r="AT172" s="99" t="s">
        <v>183</v>
      </c>
      <c r="AU172" s="99" t="s">
        <v>81</v>
      </c>
    </row>
    <row r="173" spans="2:65" s="214" customFormat="1">
      <c r="B173" s="213"/>
      <c r="D173" s="202" t="s">
        <v>185</v>
      </c>
      <c r="E173" s="215" t="s">
        <v>5</v>
      </c>
      <c r="F173" s="216" t="s">
        <v>1502</v>
      </c>
      <c r="H173" s="217">
        <v>519.32000000000005</v>
      </c>
      <c r="I173" s="11"/>
      <c r="L173" s="213"/>
      <c r="M173" s="218"/>
      <c r="N173" s="219"/>
      <c r="O173" s="219"/>
      <c r="P173" s="219"/>
      <c r="Q173" s="219"/>
      <c r="R173" s="219"/>
      <c r="S173" s="219"/>
      <c r="T173" s="220"/>
      <c r="AT173" s="215" t="s">
        <v>185</v>
      </c>
      <c r="AU173" s="215" t="s">
        <v>81</v>
      </c>
      <c r="AV173" s="214" t="s">
        <v>81</v>
      </c>
      <c r="AW173" s="214" t="s">
        <v>36</v>
      </c>
      <c r="AX173" s="214" t="s">
        <v>73</v>
      </c>
      <c r="AY173" s="215" t="s">
        <v>175</v>
      </c>
    </row>
    <row r="174" spans="2:65" s="214" customFormat="1">
      <c r="B174" s="213"/>
      <c r="D174" s="202" t="s">
        <v>185</v>
      </c>
      <c r="E174" s="215" t="s">
        <v>5</v>
      </c>
      <c r="F174" s="216" t="s">
        <v>1503</v>
      </c>
      <c r="H174" s="217">
        <v>28.728000000000002</v>
      </c>
      <c r="I174" s="11"/>
      <c r="L174" s="213"/>
      <c r="M174" s="218"/>
      <c r="N174" s="219"/>
      <c r="O174" s="219"/>
      <c r="P174" s="219"/>
      <c r="Q174" s="219"/>
      <c r="R174" s="219"/>
      <c r="S174" s="219"/>
      <c r="T174" s="220"/>
      <c r="AT174" s="215" t="s">
        <v>185</v>
      </c>
      <c r="AU174" s="215" t="s">
        <v>81</v>
      </c>
      <c r="AV174" s="214" t="s">
        <v>81</v>
      </c>
      <c r="AW174" s="214" t="s">
        <v>36</v>
      </c>
      <c r="AX174" s="214" t="s">
        <v>73</v>
      </c>
      <c r="AY174" s="215" t="s">
        <v>175</v>
      </c>
    </row>
    <row r="175" spans="2:65" s="222" customFormat="1">
      <c r="B175" s="221"/>
      <c r="D175" s="202" t="s">
        <v>185</v>
      </c>
      <c r="E175" s="223" t="s">
        <v>5</v>
      </c>
      <c r="F175" s="224" t="s">
        <v>196</v>
      </c>
      <c r="H175" s="225">
        <v>548.048</v>
      </c>
      <c r="I175" s="12"/>
      <c r="L175" s="221"/>
      <c r="M175" s="226"/>
      <c r="N175" s="227"/>
      <c r="O175" s="227"/>
      <c r="P175" s="227"/>
      <c r="Q175" s="227"/>
      <c r="R175" s="227"/>
      <c r="S175" s="227"/>
      <c r="T175" s="228"/>
      <c r="AT175" s="223" t="s">
        <v>185</v>
      </c>
      <c r="AU175" s="223" t="s">
        <v>81</v>
      </c>
      <c r="AV175" s="222" t="s">
        <v>113</v>
      </c>
      <c r="AW175" s="222" t="s">
        <v>36</v>
      </c>
      <c r="AX175" s="222" t="s">
        <v>77</v>
      </c>
      <c r="AY175" s="223" t="s">
        <v>175</v>
      </c>
    </row>
    <row r="176" spans="2:65" s="109" customFormat="1" ht="38.25" customHeight="1">
      <c r="B176" s="110"/>
      <c r="C176" s="191" t="s">
        <v>10</v>
      </c>
      <c r="D176" s="191" t="s">
        <v>177</v>
      </c>
      <c r="E176" s="192" t="s">
        <v>295</v>
      </c>
      <c r="F176" s="193" t="s">
        <v>296</v>
      </c>
      <c r="G176" s="194" t="s">
        <v>222</v>
      </c>
      <c r="H176" s="195">
        <v>66.349999999999994</v>
      </c>
      <c r="I176" s="9"/>
      <c r="J176" s="196">
        <f>ROUND(I176*H176,2)</f>
        <v>0</v>
      </c>
      <c r="K176" s="193" t="s">
        <v>5</v>
      </c>
      <c r="L176" s="110"/>
      <c r="M176" s="197" t="s">
        <v>5</v>
      </c>
      <c r="N176" s="198" t="s">
        <v>44</v>
      </c>
      <c r="O176" s="11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99" t="s">
        <v>113</v>
      </c>
      <c r="AT176" s="99" t="s">
        <v>177</v>
      </c>
      <c r="AU176" s="99" t="s">
        <v>81</v>
      </c>
      <c r="AY176" s="99" t="s">
        <v>175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99" t="s">
        <v>77</v>
      </c>
      <c r="BK176" s="201">
        <f>ROUND(I176*H176,2)</f>
        <v>0</v>
      </c>
      <c r="BL176" s="99" t="s">
        <v>113</v>
      </c>
      <c r="BM176" s="99" t="s">
        <v>1504</v>
      </c>
    </row>
    <row r="177" spans="2:65" s="109" customFormat="1" ht="38.25" customHeight="1">
      <c r="B177" s="110"/>
      <c r="C177" s="191" t="s">
        <v>314</v>
      </c>
      <c r="D177" s="191" t="s">
        <v>177</v>
      </c>
      <c r="E177" s="192" t="s">
        <v>299</v>
      </c>
      <c r="F177" s="193" t="s">
        <v>300</v>
      </c>
      <c r="G177" s="194" t="s">
        <v>222</v>
      </c>
      <c r="H177" s="195">
        <v>74.38</v>
      </c>
      <c r="I177" s="9"/>
      <c r="J177" s="196">
        <f>ROUND(I177*H177,2)</f>
        <v>0</v>
      </c>
      <c r="K177" s="193" t="s">
        <v>181</v>
      </c>
      <c r="L177" s="110"/>
      <c r="M177" s="197" t="s">
        <v>5</v>
      </c>
      <c r="N177" s="198" t="s">
        <v>44</v>
      </c>
      <c r="O177" s="11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99" t="s">
        <v>113</v>
      </c>
      <c r="AT177" s="99" t="s">
        <v>177</v>
      </c>
      <c r="AU177" s="99" t="s">
        <v>81</v>
      </c>
      <c r="AY177" s="99" t="s">
        <v>175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99" t="s">
        <v>77</v>
      </c>
      <c r="BK177" s="201">
        <f>ROUND(I177*H177,2)</f>
        <v>0</v>
      </c>
      <c r="BL177" s="99" t="s">
        <v>113</v>
      </c>
      <c r="BM177" s="99" t="s">
        <v>1505</v>
      </c>
    </row>
    <row r="178" spans="2:65" s="207" customFormat="1">
      <c r="B178" s="206"/>
      <c r="D178" s="202" t="s">
        <v>185</v>
      </c>
      <c r="E178" s="208" t="s">
        <v>5</v>
      </c>
      <c r="F178" s="209" t="s">
        <v>604</v>
      </c>
      <c r="H178" s="208" t="s">
        <v>5</v>
      </c>
      <c r="I178" s="10"/>
      <c r="L178" s="206"/>
      <c r="M178" s="210"/>
      <c r="N178" s="211"/>
      <c r="O178" s="211"/>
      <c r="P178" s="211"/>
      <c r="Q178" s="211"/>
      <c r="R178" s="211"/>
      <c r="S178" s="211"/>
      <c r="T178" s="212"/>
      <c r="AT178" s="208" t="s">
        <v>185</v>
      </c>
      <c r="AU178" s="208" t="s">
        <v>81</v>
      </c>
      <c r="AV178" s="207" t="s">
        <v>77</v>
      </c>
      <c r="AW178" s="207" t="s">
        <v>36</v>
      </c>
      <c r="AX178" s="207" t="s">
        <v>73</v>
      </c>
      <c r="AY178" s="208" t="s">
        <v>175</v>
      </c>
    </row>
    <row r="179" spans="2:65" s="207" customFormat="1">
      <c r="B179" s="206"/>
      <c r="D179" s="202" t="s">
        <v>185</v>
      </c>
      <c r="E179" s="208" t="s">
        <v>5</v>
      </c>
      <c r="F179" s="209" t="s">
        <v>230</v>
      </c>
      <c r="H179" s="208" t="s">
        <v>5</v>
      </c>
      <c r="I179" s="10"/>
      <c r="L179" s="206"/>
      <c r="M179" s="210"/>
      <c r="N179" s="211"/>
      <c r="O179" s="211"/>
      <c r="P179" s="211"/>
      <c r="Q179" s="211"/>
      <c r="R179" s="211"/>
      <c r="S179" s="211"/>
      <c r="T179" s="212"/>
      <c r="AT179" s="208" t="s">
        <v>185</v>
      </c>
      <c r="AU179" s="208" t="s">
        <v>81</v>
      </c>
      <c r="AV179" s="207" t="s">
        <v>77</v>
      </c>
      <c r="AW179" s="207" t="s">
        <v>36</v>
      </c>
      <c r="AX179" s="207" t="s">
        <v>73</v>
      </c>
      <c r="AY179" s="208" t="s">
        <v>175</v>
      </c>
    </row>
    <row r="180" spans="2:65" s="214" customFormat="1">
      <c r="B180" s="213"/>
      <c r="D180" s="202" t="s">
        <v>185</v>
      </c>
      <c r="E180" s="215" t="s">
        <v>5</v>
      </c>
      <c r="F180" s="216" t="s">
        <v>1506</v>
      </c>
      <c r="H180" s="217">
        <v>74.38</v>
      </c>
      <c r="I180" s="11"/>
      <c r="L180" s="213"/>
      <c r="M180" s="218"/>
      <c r="N180" s="219"/>
      <c r="O180" s="219"/>
      <c r="P180" s="219"/>
      <c r="Q180" s="219"/>
      <c r="R180" s="219"/>
      <c r="S180" s="219"/>
      <c r="T180" s="220"/>
      <c r="AT180" s="215" t="s">
        <v>185</v>
      </c>
      <c r="AU180" s="215" t="s">
        <v>81</v>
      </c>
      <c r="AV180" s="214" t="s">
        <v>81</v>
      </c>
      <c r="AW180" s="214" t="s">
        <v>36</v>
      </c>
      <c r="AX180" s="214" t="s">
        <v>77</v>
      </c>
      <c r="AY180" s="215" t="s">
        <v>175</v>
      </c>
    </row>
    <row r="181" spans="2:65" s="109" customFormat="1" ht="16.5" customHeight="1">
      <c r="B181" s="110"/>
      <c r="C181" s="229" t="s">
        <v>320</v>
      </c>
      <c r="D181" s="229" t="s">
        <v>287</v>
      </c>
      <c r="E181" s="230" t="s">
        <v>306</v>
      </c>
      <c r="F181" s="231" t="s">
        <v>307</v>
      </c>
      <c r="G181" s="232" t="s">
        <v>290</v>
      </c>
      <c r="H181" s="233">
        <v>148.76</v>
      </c>
      <c r="I181" s="13"/>
      <c r="J181" s="234">
        <f>ROUND(I181*H181,2)</f>
        <v>0</v>
      </c>
      <c r="K181" s="231" t="s">
        <v>200</v>
      </c>
      <c r="L181" s="235"/>
      <c r="M181" s="236" t="s">
        <v>5</v>
      </c>
      <c r="N181" s="237" t="s">
        <v>44</v>
      </c>
      <c r="O181" s="11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AR181" s="99" t="s">
        <v>225</v>
      </c>
      <c r="AT181" s="99" t="s">
        <v>287</v>
      </c>
      <c r="AU181" s="99" t="s">
        <v>81</v>
      </c>
      <c r="AY181" s="99" t="s">
        <v>175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99" t="s">
        <v>77</v>
      </c>
      <c r="BK181" s="201">
        <f>ROUND(I181*H181,2)</f>
        <v>0</v>
      </c>
      <c r="BL181" s="99" t="s">
        <v>113</v>
      </c>
      <c r="BM181" s="99" t="s">
        <v>1507</v>
      </c>
    </row>
    <row r="182" spans="2:65" s="109" customFormat="1" ht="27">
      <c r="B182" s="110"/>
      <c r="D182" s="202" t="s">
        <v>183</v>
      </c>
      <c r="F182" s="203" t="s">
        <v>292</v>
      </c>
      <c r="I182" s="7"/>
      <c r="L182" s="110"/>
      <c r="M182" s="204"/>
      <c r="N182" s="111"/>
      <c r="O182" s="111"/>
      <c r="P182" s="111"/>
      <c r="Q182" s="111"/>
      <c r="R182" s="111"/>
      <c r="S182" s="111"/>
      <c r="T182" s="205"/>
      <c r="AT182" s="99" t="s">
        <v>183</v>
      </c>
      <c r="AU182" s="99" t="s">
        <v>81</v>
      </c>
    </row>
    <row r="183" spans="2:65" s="214" customFormat="1">
      <c r="B183" s="213"/>
      <c r="D183" s="202" t="s">
        <v>185</v>
      </c>
      <c r="F183" s="216" t="s">
        <v>1508</v>
      </c>
      <c r="H183" s="217">
        <v>148.76</v>
      </c>
      <c r="I183" s="11"/>
      <c r="L183" s="213"/>
      <c r="M183" s="218"/>
      <c r="N183" s="219"/>
      <c r="O183" s="219"/>
      <c r="P183" s="219"/>
      <c r="Q183" s="219"/>
      <c r="R183" s="219"/>
      <c r="S183" s="219"/>
      <c r="T183" s="220"/>
      <c r="AT183" s="215" t="s">
        <v>185</v>
      </c>
      <c r="AU183" s="215" t="s">
        <v>81</v>
      </c>
      <c r="AV183" s="214" t="s">
        <v>81</v>
      </c>
      <c r="AW183" s="214" t="s">
        <v>6</v>
      </c>
      <c r="AX183" s="214" t="s">
        <v>77</v>
      </c>
      <c r="AY183" s="215" t="s">
        <v>175</v>
      </c>
    </row>
    <row r="184" spans="2:65" s="109" customFormat="1" ht="38.25" customHeight="1">
      <c r="B184" s="110"/>
      <c r="C184" s="191" t="s">
        <v>328</v>
      </c>
      <c r="D184" s="191" t="s">
        <v>177</v>
      </c>
      <c r="E184" s="192" t="s">
        <v>1509</v>
      </c>
      <c r="F184" s="193" t="s">
        <v>1510</v>
      </c>
      <c r="G184" s="194" t="s">
        <v>180</v>
      </c>
      <c r="H184" s="195">
        <v>2</v>
      </c>
      <c r="I184" s="9"/>
      <c r="J184" s="196">
        <f>ROUND(I184*H184,2)</f>
        <v>0</v>
      </c>
      <c r="K184" s="193" t="s">
        <v>200</v>
      </c>
      <c r="L184" s="110"/>
      <c r="M184" s="197" t="s">
        <v>5</v>
      </c>
      <c r="N184" s="198" t="s">
        <v>44</v>
      </c>
      <c r="O184" s="111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99" t="s">
        <v>113</v>
      </c>
      <c r="AT184" s="99" t="s">
        <v>177</v>
      </c>
      <c r="AU184" s="99" t="s">
        <v>81</v>
      </c>
      <c r="AY184" s="99" t="s">
        <v>175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99" t="s">
        <v>77</v>
      </c>
      <c r="BK184" s="201">
        <f>ROUND(I184*H184,2)</f>
        <v>0</v>
      </c>
      <c r="BL184" s="99" t="s">
        <v>113</v>
      </c>
      <c r="BM184" s="99" t="s">
        <v>1511</v>
      </c>
    </row>
    <row r="185" spans="2:65" s="214" customFormat="1">
      <c r="B185" s="213"/>
      <c r="D185" s="202" t="s">
        <v>185</v>
      </c>
      <c r="E185" s="215" t="s">
        <v>5</v>
      </c>
      <c r="F185" s="216" t="s">
        <v>1512</v>
      </c>
      <c r="H185" s="217">
        <v>2</v>
      </c>
      <c r="I185" s="11"/>
      <c r="L185" s="213"/>
      <c r="M185" s="218"/>
      <c r="N185" s="219"/>
      <c r="O185" s="219"/>
      <c r="P185" s="219"/>
      <c r="Q185" s="219"/>
      <c r="R185" s="219"/>
      <c r="S185" s="219"/>
      <c r="T185" s="220"/>
      <c r="AT185" s="215" t="s">
        <v>185</v>
      </c>
      <c r="AU185" s="215" t="s">
        <v>81</v>
      </c>
      <c r="AV185" s="214" t="s">
        <v>81</v>
      </c>
      <c r="AW185" s="214" t="s">
        <v>36</v>
      </c>
      <c r="AX185" s="214" t="s">
        <v>77</v>
      </c>
      <c r="AY185" s="215" t="s">
        <v>175</v>
      </c>
    </row>
    <row r="186" spans="2:65" s="109" customFormat="1" ht="25.5" customHeight="1">
      <c r="B186" s="110"/>
      <c r="C186" s="191" t="s">
        <v>333</v>
      </c>
      <c r="D186" s="191" t="s">
        <v>177</v>
      </c>
      <c r="E186" s="192" t="s">
        <v>1513</v>
      </c>
      <c r="F186" s="193" t="s">
        <v>1514</v>
      </c>
      <c r="G186" s="194" t="s">
        <v>180</v>
      </c>
      <c r="H186" s="195">
        <v>1.1000000000000001</v>
      </c>
      <c r="I186" s="9"/>
      <c r="J186" s="196">
        <f>ROUND(I186*H186,2)</f>
        <v>0</v>
      </c>
      <c r="K186" s="193" t="s">
        <v>200</v>
      </c>
      <c r="L186" s="110"/>
      <c r="M186" s="197" t="s">
        <v>5</v>
      </c>
      <c r="N186" s="198" t="s">
        <v>44</v>
      </c>
      <c r="O186" s="11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99" t="s">
        <v>113</v>
      </c>
      <c r="AT186" s="99" t="s">
        <v>177</v>
      </c>
      <c r="AU186" s="99" t="s">
        <v>81</v>
      </c>
      <c r="AY186" s="99" t="s">
        <v>175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99" t="s">
        <v>77</v>
      </c>
      <c r="BK186" s="201">
        <f>ROUND(I186*H186,2)</f>
        <v>0</v>
      </c>
      <c r="BL186" s="99" t="s">
        <v>113</v>
      </c>
      <c r="BM186" s="99" t="s">
        <v>1515</v>
      </c>
    </row>
    <row r="187" spans="2:65" s="214" customFormat="1">
      <c r="B187" s="213"/>
      <c r="D187" s="202" t="s">
        <v>185</v>
      </c>
      <c r="E187" s="215" t="s">
        <v>5</v>
      </c>
      <c r="F187" s="216" t="s">
        <v>1516</v>
      </c>
      <c r="H187" s="217">
        <v>1.1000000000000001</v>
      </c>
      <c r="I187" s="11"/>
      <c r="L187" s="213"/>
      <c r="M187" s="218"/>
      <c r="N187" s="219"/>
      <c r="O187" s="219"/>
      <c r="P187" s="219"/>
      <c r="Q187" s="219"/>
      <c r="R187" s="219"/>
      <c r="S187" s="219"/>
      <c r="T187" s="220"/>
      <c r="AT187" s="215" t="s">
        <v>185</v>
      </c>
      <c r="AU187" s="215" t="s">
        <v>81</v>
      </c>
      <c r="AV187" s="214" t="s">
        <v>81</v>
      </c>
      <c r="AW187" s="214" t="s">
        <v>36</v>
      </c>
      <c r="AX187" s="214" t="s">
        <v>77</v>
      </c>
      <c r="AY187" s="215" t="s">
        <v>175</v>
      </c>
    </row>
    <row r="188" spans="2:65" s="109" customFormat="1" ht="25.5" customHeight="1">
      <c r="B188" s="110"/>
      <c r="C188" s="191" t="s">
        <v>338</v>
      </c>
      <c r="D188" s="191" t="s">
        <v>177</v>
      </c>
      <c r="E188" s="192" t="s">
        <v>1517</v>
      </c>
      <c r="F188" s="193" t="s">
        <v>1518</v>
      </c>
      <c r="G188" s="194" t="s">
        <v>180</v>
      </c>
      <c r="H188" s="195">
        <v>3.1</v>
      </c>
      <c r="I188" s="9"/>
      <c r="J188" s="196">
        <f>ROUND(I188*H188,2)</f>
        <v>0</v>
      </c>
      <c r="K188" s="193" t="s">
        <v>200</v>
      </c>
      <c r="L188" s="110"/>
      <c r="M188" s="197" t="s">
        <v>5</v>
      </c>
      <c r="N188" s="198" t="s">
        <v>44</v>
      </c>
      <c r="O188" s="111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AR188" s="99" t="s">
        <v>113</v>
      </c>
      <c r="AT188" s="99" t="s">
        <v>177</v>
      </c>
      <c r="AU188" s="99" t="s">
        <v>81</v>
      </c>
      <c r="AY188" s="99" t="s">
        <v>175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99" t="s">
        <v>77</v>
      </c>
      <c r="BK188" s="201">
        <f>ROUND(I188*H188,2)</f>
        <v>0</v>
      </c>
      <c r="BL188" s="99" t="s">
        <v>113</v>
      </c>
      <c r="BM188" s="99" t="s">
        <v>1519</v>
      </c>
    </row>
    <row r="189" spans="2:65" s="214" customFormat="1">
      <c r="B189" s="213"/>
      <c r="D189" s="202" t="s">
        <v>185</v>
      </c>
      <c r="E189" s="215" t="s">
        <v>5</v>
      </c>
      <c r="F189" s="216" t="s">
        <v>1520</v>
      </c>
      <c r="H189" s="217">
        <v>3.1</v>
      </c>
      <c r="I189" s="11"/>
      <c r="L189" s="213"/>
      <c r="M189" s="218"/>
      <c r="N189" s="219"/>
      <c r="O189" s="219"/>
      <c r="P189" s="219"/>
      <c r="Q189" s="219"/>
      <c r="R189" s="219"/>
      <c r="S189" s="219"/>
      <c r="T189" s="220"/>
      <c r="AT189" s="215" t="s">
        <v>185</v>
      </c>
      <c r="AU189" s="215" t="s">
        <v>81</v>
      </c>
      <c r="AV189" s="214" t="s">
        <v>81</v>
      </c>
      <c r="AW189" s="214" t="s">
        <v>36</v>
      </c>
      <c r="AX189" s="214" t="s">
        <v>77</v>
      </c>
      <c r="AY189" s="215" t="s">
        <v>175</v>
      </c>
    </row>
    <row r="190" spans="2:65" s="109" customFormat="1" ht="16.5" customHeight="1">
      <c r="B190" s="110"/>
      <c r="C190" s="229" t="s">
        <v>344</v>
      </c>
      <c r="D190" s="229" t="s">
        <v>287</v>
      </c>
      <c r="E190" s="230" t="s">
        <v>1521</v>
      </c>
      <c r="F190" s="231" t="s">
        <v>1522</v>
      </c>
      <c r="G190" s="232" t="s">
        <v>1523</v>
      </c>
      <c r="H190" s="233">
        <v>6.2E-2</v>
      </c>
      <c r="I190" s="13"/>
      <c r="J190" s="234">
        <f>ROUND(I190*H190,2)</f>
        <v>0</v>
      </c>
      <c r="K190" s="231" t="s">
        <v>200</v>
      </c>
      <c r="L190" s="235"/>
      <c r="M190" s="236" t="s">
        <v>5</v>
      </c>
      <c r="N190" s="237" t="s">
        <v>44</v>
      </c>
      <c r="O190" s="111"/>
      <c r="P190" s="199">
        <f>O190*H190</f>
        <v>0</v>
      </c>
      <c r="Q190" s="199">
        <v>1E-3</v>
      </c>
      <c r="R190" s="199">
        <f>Q190*H190</f>
        <v>6.2000000000000003E-5</v>
      </c>
      <c r="S190" s="199">
        <v>0</v>
      </c>
      <c r="T190" s="200">
        <f>S190*H190</f>
        <v>0</v>
      </c>
      <c r="AR190" s="99" t="s">
        <v>225</v>
      </c>
      <c r="AT190" s="99" t="s">
        <v>287</v>
      </c>
      <c r="AU190" s="99" t="s">
        <v>81</v>
      </c>
      <c r="AY190" s="99" t="s">
        <v>175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99" t="s">
        <v>77</v>
      </c>
      <c r="BK190" s="201">
        <f>ROUND(I190*H190,2)</f>
        <v>0</v>
      </c>
      <c r="BL190" s="99" t="s">
        <v>113</v>
      </c>
      <c r="BM190" s="99" t="s">
        <v>1524</v>
      </c>
    </row>
    <row r="191" spans="2:65" s="214" customFormat="1">
      <c r="B191" s="213"/>
      <c r="D191" s="202" t="s">
        <v>185</v>
      </c>
      <c r="E191" s="215" t="s">
        <v>5</v>
      </c>
      <c r="F191" s="216" t="s">
        <v>1525</v>
      </c>
      <c r="H191" s="217">
        <v>6.2E-2</v>
      </c>
      <c r="I191" s="11"/>
      <c r="L191" s="213"/>
      <c r="M191" s="218"/>
      <c r="N191" s="219"/>
      <c r="O191" s="219"/>
      <c r="P191" s="219"/>
      <c r="Q191" s="219"/>
      <c r="R191" s="219"/>
      <c r="S191" s="219"/>
      <c r="T191" s="220"/>
      <c r="AT191" s="215" t="s">
        <v>185</v>
      </c>
      <c r="AU191" s="215" t="s">
        <v>81</v>
      </c>
      <c r="AV191" s="214" t="s">
        <v>81</v>
      </c>
      <c r="AW191" s="214" t="s">
        <v>36</v>
      </c>
      <c r="AX191" s="214" t="s">
        <v>77</v>
      </c>
      <c r="AY191" s="215" t="s">
        <v>175</v>
      </c>
    </row>
    <row r="192" spans="2:65" s="179" customFormat="1" ht="29.85" customHeight="1">
      <c r="B192" s="178"/>
      <c r="D192" s="180" t="s">
        <v>72</v>
      </c>
      <c r="E192" s="189" t="s">
        <v>81</v>
      </c>
      <c r="F192" s="189" t="s">
        <v>310</v>
      </c>
      <c r="I192" s="8"/>
      <c r="J192" s="190">
        <f>BK192</f>
        <v>0</v>
      </c>
      <c r="L192" s="178"/>
      <c r="M192" s="183"/>
      <c r="N192" s="184"/>
      <c r="O192" s="184"/>
      <c r="P192" s="185">
        <f>SUM(P193:P196)</f>
        <v>0</v>
      </c>
      <c r="Q192" s="184"/>
      <c r="R192" s="185">
        <f>SUM(R193:R196)</f>
        <v>0.2046993</v>
      </c>
      <c r="S192" s="184"/>
      <c r="T192" s="186">
        <f>SUM(T193:T196)</f>
        <v>0</v>
      </c>
      <c r="AR192" s="180" t="s">
        <v>77</v>
      </c>
      <c r="AT192" s="187" t="s">
        <v>72</v>
      </c>
      <c r="AU192" s="187" t="s">
        <v>77</v>
      </c>
      <c r="AY192" s="180" t="s">
        <v>175</v>
      </c>
      <c r="BK192" s="188">
        <f>SUM(BK193:BK196)</f>
        <v>0</v>
      </c>
    </row>
    <row r="193" spans="2:65" s="109" customFormat="1" ht="25.5" customHeight="1">
      <c r="B193" s="110"/>
      <c r="C193" s="191" t="s">
        <v>348</v>
      </c>
      <c r="D193" s="191" t="s">
        <v>177</v>
      </c>
      <c r="E193" s="192" t="s">
        <v>311</v>
      </c>
      <c r="F193" s="193" t="s">
        <v>312</v>
      </c>
      <c r="G193" s="194" t="s">
        <v>222</v>
      </c>
      <c r="H193" s="195">
        <v>40.658999999999999</v>
      </c>
      <c r="I193" s="9"/>
      <c r="J193" s="196">
        <f>ROUND(I193*H193,2)</f>
        <v>0</v>
      </c>
      <c r="K193" s="193" t="s">
        <v>181</v>
      </c>
      <c r="L193" s="110"/>
      <c r="M193" s="197" t="s">
        <v>5</v>
      </c>
      <c r="N193" s="198" t="s">
        <v>44</v>
      </c>
      <c r="O193" s="11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99" t="s">
        <v>113</v>
      </c>
      <c r="AT193" s="99" t="s">
        <v>177</v>
      </c>
      <c r="AU193" s="99" t="s">
        <v>81</v>
      </c>
      <c r="AY193" s="99" t="s">
        <v>175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99" t="s">
        <v>77</v>
      </c>
      <c r="BK193" s="201">
        <f>ROUND(I193*H193,2)</f>
        <v>0</v>
      </c>
      <c r="BL193" s="99" t="s">
        <v>113</v>
      </c>
      <c r="BM193" s="99" t="s">
        <v>1526</v>
      </c>
    </row>
    <row r="194" spans="2:65" s="207" customFormat="1">
      <c r="B194" s="206"/>
      <c r="D194" s="202" t="s">
        <v>185</v>
      </c>
      <c r="E194" s="208" t="s">
        <v>5</v>
      </c>
      <c r="F194" s="209" t="s">
        <v>604</v>
      </c>
      <c r="H194" s="208" t="s">
        <v>5</v>
      </c>
      <c r="I194" s="10"/>
      <c r="L194" s="206"/>
      <c r="M194" s="210"/>
      <c r="N194" s="211"/>
      <c r="O194" s="211"/>
      <c r="P194" s="211"/>
      <c r="Q194" s="211"/>
      <c r="R194" s="211"/>
      <c r="S194" s="211"/>
      <c r="T194" s="212"/>
      <c r="AT194" s="208" t="s">
        <v>185</v>
      </c>
      <c r="AU194" s="208" t="s">
        <v>81</v>
      </c>
      <c r="AV194" s="207" t="s">
        <v>77</v>
      </c>
      <c r="AW194" s="207" t="s">
        <v>36</v>
      </c>
      <c r="AX194" s="207" t="s">
        <v>73</v>
      </c>
      <c r="AY194" s="208" t="s">
        <v>175</v>
      </c>
    </row>
    <row r="195" spans="2:65" s="214" customFormat="1">
      <c r="B195" s="213"/>
      <c r="D195" s="202" t="s">
        <v>185</v>
      </c>
      <c r="E195" s="215" t="s">
        <v>5</v>
      </c>
      <c r="F195" s="216" t="s">
        <v>1482</v>
      </c>
      <c r="H195" s="217">
        <v>40.658999999999999</v>
      </c>
      <c r="I195" s="11"/>
      <c r="L195" s="213"/>
      <c r="M195" s="218"/>
      <c r="N195" s="219"/>
      <c r="O195" s="219"/>
      <c r="P195" s="219"/>
      <c r="Q195" s="219"/>
      <c r="R195" s="219"/>
      <c r="S195" s="219"/>
      <c r="T195" s="220"/>
      <c r="AT195" s="215" t="s">
        <v>185</v>
      </c>
      <c r="AU195" s="215" t="s">
        <v>81</v>
      </c>
      <c r="AV195" s="214" t="s">
        <v>81</v>
      </c>
      <c r="AW195" s="214" t="s">
        <v>36</v>
      </c>
      <c r="AX195" s="214" t="s">
        <v>77</v>
      </c>
      <c r="AY195" s="215" t="s">
        <v>175</v>
      </c>
    </row>
    <row r="196" spans="2:65" s="109" customFormat="1" ht="16.5" customHeight="1">
      <c r="B196" s="110"/>
      <c r="C196" s="191" t="s">
        <v>357</v>
      </c>
      <c r="D196" s="191" t="s">
        <v>177</v>
      </c>
      <c r="E196" s="192" t="s">
        <v>315</v>
      </c>
      <c r="F196" s="193" t="s">
        <v>316</v>
      </c>
      <c r="G196" s="194" t="s">
        <v>199</v>
      </c>
      <c r="H196" s="195">
        <v>280.41000000000003</v>
      </c>
      <c r="I196" s="9"/>
      <c r="J196" s="196">
        <f>ROUND(I196*H196,2)</f>
        <v>0</v>
      </c>
      <c r="K196" s="193" t="s">
        <v>181</v>
      </c>
      <c r="L196" s="110"/>
      <c r="M196" s="197" t="s">
        <v>5</v>
      </c>
      <c r="N196" s="198" t="s">
        <v>44</v>
      </c>
      <c r="O196" s="111"/>
      <c r="P196" s="199">
        <f>O196*H196</f>
        <v>0</v>
      </c>
      <c r="Q196" s="199">
        <v>7.2999999999999996E-4</v>
      </c>
      <c r="R196" s="199">
        <f>Q196*H196</f>
        <v>0.2046993</v>
      </c>
      <c r="S196" s="199">
        <v>0</v>
      </c>
      <c r="T196" s="200">
        <f>S196*H196</f>
        <v>0</v>
      </c>
      <c r="AR196" s="99" t="s">
        <v>113</v>
      </c>
      <c r="AT196" s="99" t="s">
        <v>177</v>
      </c>
      <c r="AU196" s="99" t="s">
        <v>81</v>
      </c>
      <c r="AY196" s="99" t="s">
        <v>175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99" t="s">
        <v>77</v>
      </c>
      <c r="BK196" s="201">
        <f>ROUND(I196*H196,2)</f>
        <v>0</v>
      </c>
      <c r="BL196" s="99" t="s">
        <v>113</v>
      </c>
      <c r="BM196" s="99" t="s">
        <v>1527</v>
      </c>
    </row>
    <row r="197" spans="2:65" s="179" customFormat="1" ht="29.85" customHeight="1">
      <c r="B197" s="178"/>
      <c r="D197" s="180" t="s">
        <v>72</v>
      </c>
      <c r="E197" s="189" t="s">
        <v>98</v>
      </c>
      <c r="F197" s="189" t="s">
        <v>319</v>
      </c>
      <c r="I197" s="8"/>
      <c r="J197" s="190">
        <f>BK197</f>
        <v>0</v>
      </c>
      <c r="L197" s="178"/>
      <c r="M197" s="183"/>
      <c r="N197" s="184"/>
      <c r="O197" s="184"/>
      <c r="P197" s="185">
        <f>SUM(P198:P211)</f>
        <v>0</v>
      </c>
      <c r="Q197" s="184"/>
      <c r="R197" s="185">
        <f>SUM(R198:R211)</f>
        <v>0</v>
      </c>
      <c r="S197" s="184"/>
      <c r="T197" s="186">
        <f>SUM(T198:T211)</f>
        <v>12.4176</v>
      </c>
      <c r="AR197" s="180" t="s">
        <v>77</v>
      </c>
      <c r="AT197" s="187" t="s">
        <v>72</v>
      </c>
      <c r="AU197" s="187" t="s">
        <v>77</v>
      </c>
      <c r="AY197" s="180" t="s">
        <v>175</v>
      </c>
      <c r="BK197" s="188">
        <f>SUM(BK198:BK211)</f>
        <v>0</v>
      </c>
    </row>
    <row r="198" spans="2:65" s="109" customFormat="1" ht="25.5" customHeight="1">
      <c r="B198" s="110"/>
      <c r="C198" s="191" t="s">
        <v>363</v>
      </c>
      <c r="D198" s="191" t="s">
        <v>177</v>
      </c>
      <c r="E198" s="192" t="s">
        <v>1528</v>
      </c>
      <c r="F198" s="193" t="s">
        <v>1529</v>
      </c>
      <c r="G198" s="194" t="s">
        <v>222</v>
      </c>
      <c r="H198" s="195">
        <v>5.1740000000000004</v>
      </c>
      <c r="I198" s="9"/>
      <c r="J198" s="196">
        <f>ROUND(I198*H198,2)</f>
        <v>0</v>
      </c>
      <c r="K198" s="193" t="s">
        <v>200</v>
      </c>
      <c r="L198" s="110"/>
      <c r="M198" s="197" t="s">
        <v>5</v>
      </c>
      <c r="N198" s="198" t="s">
        <v>44</v>
      </c>
      <c r="O198" s="111"/>
      <c r="P198" s="199">
        <f>O198*H198</f>
        <v>0</v>
      </c>
      <c r="Q198" s="199">
        <v>0</v>
      </c>
      <c r="R198" s="199">
        <f>Q198*H198</f>
        <v>0</v>
      </c>
      <c r="S198" s="199">
        <v>2.4</v>
      </c>
      <c r="T198" s="200">
        <f>S198*H198</f>
        <v>12.4176</v>
      </c>
      <c r="AR198" s="99" t="s">
        <v>113</v>
      </c>
      <c r="AT198" s="99" t="s">
        <v>177</v>
      </c>
      <c r="AU198" s="99" t="s">
        <v>81</v>
      </c>
      <c r="AY198" s="99" t="s">
        <v>175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99" t="s">
        <v>77</v>
      </c>
      <c r="BK198" s="201">
        <f>ROUND(I198*H198,2)</f>
        <v>0</v>
      </c>
      <c r="BL198" s="99" t="s">
        <v>113</v>
      </c>
      <c r="BM198" s="99" t="s">
        <v>1530</v>
      </c>
    </row>
    <row r="199" spans="2:65" s="207" customFormat="1">
      <c r="B199" s="206"/>
      <c r="D199" s="202" t="s">
        <v>185</v>
      </c>
      <c r="E199" s="208" t="s">
        <v>5</v>
      </c>
      <c r="F199" s="209" t="s">
        <v>1531</v>
      </c>
      <c r="H199" s="208" t="s">
        <v>5</v>
      </c>
      <c r="I199" s="10"/>
      <c r="L199" s="206"/>
      <c r="M199" s="210"/>
      <c r="N199" s="211"/>
      <c r="O199" s="211"/>
      <c r="P199" s="211"/>
      <c r="Q199" s="211"/>
      <c r="R199" s="211"/>
      <c r="S199" s="211"/>
      <c r="T199" s="212"/>
      <c r="AT199" s="208" t="s">
        <v>185</v>
      </c>
      <c r="AU199" s="208" t="s">
        <v>81</v>
      </c>
      <c r="AV199" s="207" t="s">
        <v>77</v>
      </c>
      <c r="AW199" s="207" t="s">
        <v>36</v>
      </c>
      <c r="AX199" s="207" t="s">
        <v>73</v>
      </c>
      <c r="AY199" s="208" t="s">
        <v>175</v>
      </c>
    </row>
    <row r="200" spans="2:65" s="214" customFormat="1">
      <c r="B200" s="213"/>
      <c r="D200" s="202" t="s">
        <v>185</v>
      </c>
      <c r="E200" s="215" t="s">
        <v>5</v>
      </c>
      <c r="F200" s="216" t="s">
        <v>1532</v>
      </c>
      <c r="H200" s="217">
        <v>0.224</v>
      </c>
      <c r="I200" s="11"/>
      <c r="L200" s="213"/>
      <c r="M200" s="218"/>
      <c r="N200" s="219"/>
      <c r="O200" s="219"/>
      <c r="P200" s="219"/>
      <c r="Q200" s="219"/>
      <c r="R200" s="219"/>
      <c r="S200" s="219"/>
      <c r="T200" s="220"/>
      <c r="AT200" s="215" t="s">
        <v>185</v>
      </c>
      <c r="AU200" s="215" t="s">
        <v>81</v>
      </c>
      <c r="AV200" s="214" t="s">
        <v>81</v>
      </c>
      <c r="AW200" s="214" t="s">
        <v>36</v>
      </c>
      <c r="AX200" s="214" t="s">
        <v>73</v>
      </c>
      <c r="AY200" s="215" t="s">
        <v>175</v>
      </c>
    </row>
    <row r="201" spans="2:65" s="207" customFormat="1">
      <c r="B201" s="206"/>
      <c r="D201" s="202" t="s">
        <v>185</v>
      </c>
      <c r="E201" s="208" t="s">
        <v>5</v>
      </c>
      <c r="F201" s="209" t="s">
        <v>1533</v>
      </c>
      <c r="H201" s="208" t="s">
        <v>5</v>
      </c>
      <c r="I201" s="10"/>
      <c r="L201" s="206"/>
      <c r="M201" s="210"/>
      <c r="N201" s="211"/>
      <c r="O201" s="211"/>
      <c r="P201" s="211"/>
      <c r="Q201" s="211"/>
      <c r="R201" s="211"/>
      <c r="S201" s="211"/>
      <c r="T201" s="212"/>
      <c r="AT201" s="208" t="s">
        <v>185</v>
      </c>
      <c r="AU201" s="208" t="s">
        <v>81</v>
      </c>
      <c r="AV201" s="207" t="s">
        <v>77</v>
      </c>
      <c r="AW201" s="207" t="s">
        <v>36</v>
      </c>
      <c r="AX201" s="207" t="s">
        <v>73</v>
      </c>
      <c r="AY201" s="208" t="s">
        <v>175</v>
      </c>
    </row>
    <row r="202" spans="2:65" s="214" customFormat="1">
      <c r="B202" s="213"/>
      <c r="D202" s="202" t="s">
        <v>185</v>
      </c>
      <c r="E202" s="215" t="s">
        <v>5</v>
      </c>
      <c r="F202" s="216" t="s">
        <v>1534</v>
      </c>
      <c r="H202" s="217">
        <v>0.79800000000000004</v>
      </c>
      <c r="I202" s="11"/>
      <c r="L202" s="213"/>
      <c r="M202" s="218"/>
      <c r="N202" s="219"/>
      <c r="O202" s="219"/>
      <c r="P202" s="219"/>
      <c r="Q202" s="219"/>
      <c r="R202" s="219"/>
      <c r="S202" s="219"/>
      <c r="T202" s="220"/>
      <c r="AT202" s="215" t="s">
        <v>185</v>
      </c>
      <c r="AU202" s="215" t="s">
        <v>81</v>
      </c>
      <c r="AV202" s="214" t="s">
        <v>81</v>
      </c>
      <c r="AW202" s="214" t="s">
        <v>36</v>
      </c>
      <c r="AX202" s="214" t="s">
        <v>73</v>
      </c>
      <c r="AY202" s="215" t="s">
        <v>175</v>
      </c>
    </row>
    <row r="203" spans="2:65" s="214" customFormat="1">
      <c r="B203" s="213"/>
      <c r="D203" s="202" t="s">
        <v>185</v>
      </c>
      <c r="E203" s="215" t="s">
        <v>5</v>
      </c>
      <c r="F203" s="216" t="s">
        <v>1535</v>
      </c>
      <c r="H203" s="217">
        <v>1.296</v>
      </c>
      <c r="I203" s="11"/>
      <c r="L203" s="213"/>
      <c r="M203" s="218"/>
      <c r="N203" s="219"/>
      <c r="O203" s="219"/>
      <c r="P203" s="219"/>
      <c r="Q203" s="219"/>
      <c r="R203" s="219"/>
      <c r="S203" s="219"/>
      <c r="T203" s="220"/>
      <c r="AT203" s="215" t="s">
        <v>185</v>
      </c>
      <c r="AU203" s="215" t="s">
        <v>81</v>
      </c>
      <c r="AV203" s="214" t="s">
        <v>81</v>
      </c>
      <c r="AW203" s="214" t="s">
        <v>36</v>
      </c>
      <c r="AX203" s="214" t="s">
        <v>73</v>
      </c>
      <c r="AY203" s="215" t="s">
        <v>175</v>
      </c>
    </row>
    <row r="204" spans="2:65" s="214" customFormat="1">
      <c r="B204" s="213"/>
      <c r="D204" s="202" t="s">
        <v>185</v>
      </c>
      <c r="E204" s="215" t="s">
        <v>5</v>
      </c>
      <c r="F204" s="216" t="s">
        <v>1536</v>
      </c>
      <c r="H204" s="217">
        <v>0.3</v>
      </c>
      <c r="I204" s="11"/>
      <c r="L204" s="213"/>
      <c r="M204" s="218"/>
      <c r="N204" s="219"/>
      <c r="O204" s="219"/>
      <c r="P204" s="219"/>
      <c r="Q204" s="219"/>
      <c r="R204" s="219"/>
      <c r="S204" s="219"/>
      <c r="T204" s="220"/>
      <c r="AT204" s="215" t="s">
        <v>185</v>
      </c>
      <c r="AU204" s="215" t="s">
        <v>81</v>
      </c>
      <c r="AV204" s="214" t="s">
        <v>81</v>
      </c>
      <c r="AW204" s="214" t="s">
        <v>36</v>
      </c>
      <c r="AX204" s="214" t="s">
        <v>73</v>
      </c>
      <c r="AY204" s="215" t="s">
        <v>175</v>
      </c>
    </row>
    <row r="205" spans="2:65" s="207" customFormat="1">
      <c r="B205" s="206"/>
      <c r="D205" s="202" t="s">
        <v>185</v>
      </c>
      <c r="E205" s="208" t="s">
        <v>5</v>
      </c>
      <c r="F205" s="209" t="s">
        <v>1537</v>
      </c>
      <c r="H205" s="208" t="s">
        <v>5</v>
      </c>
      <c r="I205" s="10"/>
      <c r="L205" s="206"/>
      <c r="M205" s="210"/>
      <c r="N205" s="211"/>
      <c r="O205" s="211"/>
      <c r="P205" s="211"/>
      <c r="Q205" s="211"/>
      <c r="R205" s="211"/>
      <c r="S205" s="211"/>
      <c r="T205" s="212"/>
      <c r="AT205" s="208" t="s">
        <v>185</v>
      </c>
      <c r="AU205" s="208" t="s">
        <v>81</v>
      </c>
      <c r="AV205" s="207" t="s">
        <v>77</v>
      </c>
      <c r="AW205" s="207" t="s">
        <v>36</v>
      </c>
      <c r="AX205" s="207" t="s">
        <v>73</v>
      </c>
      <c r="AY205" s="208" t="s">
        <v>175</v>
      </c>
    </row>
    <row r="206" spans="2:65" s="214" customFormat="1">
      <c r="B206" s="213"/>
      <c r="D206" s="202" t="s">
        <v>185</v>
      </c>
      <c r="E206" s="215" t="s">
        <v>5</v>
      </c>
      <c r="F206" s="216" t="s">
        <v>1538</v>
      </c>
      <c r="H206" s="217">
        <v>0.16200000000000001</v>
      </c>
      <c r="I206" s="11"/>
      <c r="L206" s="213"/>
      <c r="M206" s="218"/>
      <c r="N206" s="219"/>
      <c r="O206" s="219"/>
      <c r="P206" s="219"/>
      <c r="Q206" s="219"/>
      <c r="R206" s="219"/>
      <c r="S206" s="219"/>
      <c r="T206" s="220"/>
      <c r="AT206" s="215" t="s">
        <v>185</v>
      </c>
      <c r="AU206" s="215" t="s">
        <v>81</v>
      </c>
      <c r="AV206" s="214" t="s">
        <v>81</v>
      </c>
      <c r="AW206" s="214" t="s">
        <v>36</v>
      </c>
      <c r="AX206" s="214" t="s">
        <v>73</v>
      </c>
      <c r="AY206" s="215" t="s">
        <v>175</v>
      </c>
    </row>
    <row r="207" spans="2:65" s="207" customFormat="1">
      <c r="B207" s="206"/>
      <c r="D207" s="202" t="s">
        <v>185</v>
      </c>
      <c r="E207" s="208" t="s">
        <v>5</v>
      </c>
      <c r="F207" s="209" t="s">
        <v>1539</v>
      </c>
      <c r="H207" s="208" t="s">
        <v>5</v>
      </c>
      <c r="I207" s="10"/>
      <c r="L207" s="206"/>
      <c r="M207" s="210"/>
      <c r="N207" s="211"/>
      <c r="O207" s="211"/>
      <c r="P207" s="211"/>
      <c r="Q207" s="211"/>
      <c r="R207" s="211"/>
      <c r="S207" s="211"/>
      <c r="T207" s="212"/>
      <c r="AT207" s="208" t="s">
        <v>185</v>
      </c>
      <c r="AU207" s="208" t="s">
        <v>81</v>
      </c>
      <c r="AV207" s="207" t="s">
        <v>77</v>
      </c>
      <c r="AW207" s="207" t="s">
        <v>36</v>
      </c>
      <c r="AX207" s="207" t="s">
        <v>73</v>
      </c>
      <c r="AY207" s="208" t="s">
        <v>175</v>
      </c>
    </row>
    <row r="208" spans="2:65" s="214" customFormat="1">
      <c r="B208" s="213"/>
      <c r="D208" s="202" t="s">
        <v>185</v>
      </c>
      <c r="E208" s="215" t="s">
        <v>5</v>
      </c>
      <c r="F208" s="216" t="s">
        <v>1534</v>
      </c>
      <c r="H208" s="217">
        <v>0.79800000000000004</v>
      </c>
      <c r="I208" s="11"/>
      <c r="L208" s="213"/>
      <c r="M208" s="218"/>
      <c r="N208" s="219"/>
      <c r="O208" s="219"/>
      <c r="P208" s="219"/>
      <c r="Q208" s="219"/>
      <c r="R208" s="219"/>
      <c r="S208" s="219"/>
      <c r="T208" s="220"/>
      <c r="AT208" s="215" t="s">
        <v>185</v>
      </c>
      <c r="AU208" s="215" t="s">
        <v>81</v>
      </c>
      <c r="AV208" s="214" t="s">
        <v>81</v>
      </c>
      <c r="AW208" s="214" t="s">
        <v>36</v>
      </c>
      <c r="AX208" s="214" t="s">
        <v>73</v>
      </c>
      <c r="AY208" s="215" t="s">
        <v>175</v>
      </c>
    </row>
    <row r="209" spans="2:65" s="214" customFormat="1">
      <c r="B209" s="213"/>
      <c r="D209" s="202" t="s">
        <v>185</v>
      </c>
      <c r="E209" s="215" t="s">
        <v>5</v>
      </c>
      <c r="F209" s="216" t="s">
        <v>1535</v>
      </c>
      <c r="H209" s="217">
        <v>1.296</v>
      </c>
      <c r="I209" s="11"/>
      <c r="L209" s="213"/>
      <c r="M209" s="218"/>
      <c r="N209" s="219"/>
      <c r="O209" s="219"/>
      <c r="P209" s="219"/>
      <c r="Q209" s="219"/>
      <c r="R209" s="219"/>
      <c r="S209" s="219"/>
      <c r="T209" s="220"/>
      <c r="AT209" s="215" t="s">
        <v>185</v>
      </c>
      <c r="AU209" s="215" t="s">
        <v>81</v>
      </c>
      <c r="AV209" s="214" t="s">
        <v>81</v>
      </c>
      <c r="AW209" s="214" t="s">
        <v>36</v>
      </c>
      <c r="AX209" s="214" t="s">
        <v>73</v>
      </c>
      <c r="AY209" s="215" t="s">
        <v>175</v>
      </c>
    </row>
    <row r="210" spans="2:65" s="214" customFormat="1">
      <c r="B210" s="213"/>
      <c r="D210" s="202" t="s">
        <v>185</v>
      </c>
      <c r="E210" s="215" t="s">
        <v>5</v>
      </c>
      <c r="F210" s="216" t="s">
        <v>1536</v>
      </c>
      <c r="H210" s="217">
        <v>0.3</v>
      </c>
      <c r="I210" s="11"/>
      <c r="L210" s="213"/>
      <c r="M210" s="218"/>
      <c r="N210" s="219"/>
      <c r="O210" s="219"/>
      <c r="P210" s="219"/>
      <c r="Q210" s="219"/>
      <c r="R210" s="219"/>
      <c r="S210" s="219"/>
      <c r="T210" s="220"/>
      <c r="AT210" s="215" t="s">
        <v>185</v>
      </c>
      <c r="AU210" s="215" t="s">
        <v>81</v>
      </c>
      <c r="AV210" s="214" t="s">
        <v>81</v>
      </c>
      <c r="AW210" s="214" t="s">
        <v>36</v>
      </c>
      <c r="AX210" s="214" t="s">
        <v>73</v>
      </c>
      <c r="AY210" s="215" t="s">
        <v>175</v>
      </c>
    </row>
    <row r="211" spans="2:65" s="222" customFormat="1">
      <c r="B211" s="221"/>
      <c r="D211" s="202" t="s">
        <v>185</v>
      </c>
      <c r="E211" s="223" t="s">
        <v>5</v>
      </c>
      <c r="F211" s="224" t="s">
        <v>196</v>
      </c>
      <c r="H211" s="225">
        <v>5.1740000000000004</v>
      </c>
      <c r="I211" s="12"/>
      <c r="L211" s="221"/>
      <c r="M211" s="226"/>
      <c r="N211" s="227"/>
      <c r="O211" s="227"/>
      <c r="P211" s="227"/>
      <c r="Q211" s="227"/>
      <c r="R211" s="227"/>
      <c r="S211" s="227"/>
      <c r="T211" s="228"/>
      <c r="AT211" s="223" t="s">
        <v>185</v>
      </c>
      <c r="AU211" s="223" t="s">
        <v>81</v>
      </c>
      <c r="AV211" s="222" t="s">
        <v>113</v>
      </c>
      <c r="AW211" s="222" t="s">
        <v>36</v>
      </c>
      <c r="AX211" s="222" t="s">
        <v>77</v>
      </c>
      <c r="AY211" s="223" t="s">
        <v>175</v>
      </c>
    </row>
    <row r="212" spans="2:65" s="179" customFormat="1" ht="29.85" customHeight="1">
      <c r="B212" s="178"/>
      <c r="D212" s="180" t="s">
        <v>72</v>
      </c>
      <c r="E212" s="189" t="s">
        <v>113</v>
      </c>
      <c r="F212" s="189" t="s">
        <v>332</v>
      </c>
      <c r="I212" s="8"/>
      <c r="J212" s="190">
        <f>BK212</f>
        <v>0</v>
      </c>
      <c r="L212" s="178"/>
      <c r="M212" s="183"/>
      <c r="N212" s="184"/>
      <c r="O212" s="184"/>
      <c r="P212" s="185">
        <f>SUM(P213:P225)</f>
        <v>0</v>
      </c>
      <c r="Q212" s="184"/>
      <c r="R212" s="185">
        <f>SUM(R213:R225)</f>
        <v>0.13005</v>
      </c>
      <c r="S212" s="184"/>
      <c r="T212" s="186">
        <f>SUM(T213:T225)</f>
        <v>0</v>
      </c>
      <c r="AR212" s="180" t="s">
        <v>77</v>
      </c>
      <c r="AT212" s="187" t="s">
        <v>72</v>
      </c>
      <c r="AU212" s="187" t="s">
        <v>77</v>
      </c>
      <c r="AY212" s="180" t="s">
        <v>175</v>
      </c>
      <c r="BK212" s="188">
        <f>SUM(BK213:BK225)</f>
        <v>0</v>
      </c>
    </row>
    <row r="213" spans="2:65" s="109" customFormat="1" ht="25.5" customHeight="1">
      <c r="B213" s="110"/>
      <c r="C213" s="191" t="s">
        <v>369</v>
      </c>
      <c r="D213" s="191" t="s">
        <v>177</v>
      </c>
      <c r="E213" s="192" t="s">
        <v>334</v>
      </c>
      <c r="F213" s="193" t="s">
        <v>2656</v>
      </c>
      <c r="G213" s="194" t="s">
        <v>222</v>
      </c>
      <c r="H213" s="195">
        <v>46.27</v>
      </c>
      <c r="I213" s="9"/>
      <c r="J213" s="196">
        <f>ROUND(I213*H213,2)</f>
        <v>0</v>
      </c>
      <c r="K213" s="193" t="s">
        <v>200</v>
      </c>
      <c r="L213" s="110"/>
      <c r="M213" s="197" t="s">
        <v>5</v>
      </c>
      <c r="N213" s="198" t="s">
        <v>44</v>
      </c>
      <c r="O213" s="11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99" t="s">
        <v>113</v>
      </c>
      <c r="AT213" s="99" t="s">
        <v>177</v>
      </c>
      <c r="AU213" s="99" t="s">
        <v>81</v>
      </c>
      <c r="AY213" s="99" t="s">
        <v>175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99" t="s">
        <v>77</v>
      </c>
      <c r="BK213" s="201">
        <f>ROUND(I213*H213,2)</f>
        <v>0</v>
      </c>
      <c r="BL213" s="99" t="s">
        <v>113</v>
      </c>
      <c r="BM213" s="99" t="s">
        <v>1540</v>
      </c>
    </row>
    <row r="214" spans="2:65" s="207" customFormat="1">
      <c r="B214" s="206"/>
      <c r="D214" s="202" t="s">
        <v>185</v>
      </c>
      <c r="E214" s="208" t="s">
        <v>5</v>
      </c>
      <c r="F214" s="209" t="s">
        <v>604</v>
      </c>
      <c r="H214" s="208" t="s">
        <v>5</v>
      </c>
      <c r="I214" s="10"/>
      <c r="L214" s="206"/>
      <c r="M214" s="210"/>
      <c r="N214" s="211"/>
      <c r="O214" s="211"/>
      <c r="P214" s="211"/>
      <c r="Q214" s="211"/>
      <c r="R214" s="211"/>
      <c r="S214" s="211"/>
      <c r="T214" s="212"/>
      <c r="AT214" s="208" t="s">
        <v>185</v>
      </c>
      <c r="AU214" s="208" t="s">
        <v>81</v>
      </c>
      <c r="AV214" s="207" t="s">
        <v>77</v>
      </c>
      <c r="AW214" s="207" t="s">
        <v>36</v>
      </c>
      <c r="AX214" s="207" t="s">
        <v>73</v>
      </c>
      <c r="AY214" s="208" t="s">
        <v>175</v>
      </c>
    </row>
    <row r="215" spans="2:65" s="207" customFormat="1">
      <c r="B215" s="206"/>
      <c r="D215" s="202" t="s">
        <v>185</v>
      </c>
      <c r="E215" s="208" t="s">
        <v>5</v>
      </c>
      <c r="F215" s="209" t="s">
        <v>230</v>
      </c>
      <c r="H215" s="208" t="s">
        <v>5</v>
      </c>
      <c r="I215" s="10"/>
      <c r="L215" s="206"/>
      <c r="M215" s="210"/>
      <c r="N215" s="211"/>
      <c r="O215" s="211"/>
      <c r="P215" s="211"/>
      <c r="Q215" s="211"/>
      <c r="R215" s="211"/>
      <c r="S215" s="211"/>
      <c r="T215" s="212"/>
      <c r="AT215" s="208" t="s">
        <v>185</v>
      </c>
      <c r="AU215" s="208" t="s">
        <v>81</v>
      </c>
      <c r="AV215" s="207" t="s">
        <v>77</v>
      </c>
      <c r="AW215" s="207" t="s">
        <v>36</v>
      </c>
      <c r="AX215" s="207" t="s">
        <v>73</v>
      </c>
      <c r="AY215" s="208" t="s">
        <v>175</v>
      </c>
    </row>
    <row r="216" spans="2:65" s="214" customFormat="1">
      <c r="B216" s="213"/>
      <c r="D216" s="202" t="s">
        <v>185</v>
      </c>
      <c r="E216" s="215" t="s">
        <v>5</v>
      </c>
      <c r="F216" s="216" t="s">
        <v>1541</v>
      </c>
      <c r="H216" s="217">
        <v>46.27</v>
      </c>
      <c r="I216" s="11"/>
      <c r="L216" s="213"/>
      <c r="M216" s="218"/>
      <c r="N216" s="219"/>
      <c r="O216" s="219"/>
      <c r="P216" s="219"/>
      <c r="Q216" s="219"/>
      <c r="R216" s="219"/>
      <c r="S216" s="219"/>
      <c r="T216" s="220"/>
      <c r="AT216" s="215" t="s">
        <v>185</v>
      </c>
      <c r="AU216" s="215" t="s">
        <v>81</v>
      </c>
      <c r="AV216" s="214" t="s">
        <v>81</v>
      </c>
      <c r="AW216" s="214" t="s">
        <v>36</v>
      </c>
      <c r="AX216" s="214" t="s">
        <v>77</v>
      </c>
      <c r="AY216" s="215" t="s">
        <v>175</v>
      </c>
    </row>
    <row r="217" spans="2:65" s="109" customFormat="1" ht="25.5" customHeight="1">
      <c r="B217" s="110"/>
      <c r="C217" s="191" t="s">
        <v>376</v>
      </c>
      <c r="D217" s="191" t="s">
        <v>177</v>
      </c>
      <c r="E217" s="192" t="s">
        <v>947</v>
      </c>
      <c r="F217" s="193" t="s">
        <v>948</v>
      </c>
      <c r="G217" s="194" t="s">
        <v>341</v>
      </c>
      <c r="H217" s="195">
        <v>17</v>
      </c>
      <c r="I217" s="9"/>
      <c r="J217" s="196">
        <f>ROUND(I217*H217,2)</f>
        <v>0</v>
      </c>
      <c r="K217" s="193" t="s">
        <v>200</v>
      </c>
      <c r="L217" s="110"/>
      <c r="M217" s="197" t="s">
        <v>5</v>
      </c>
      <c r="N217" s="198" t="s">
        <v>44</v>
      </c>
      <c r="O217" s="111"/>
      <c r="P217" s="199">
        <f>O217*H217</f>
        <v>0</v>
      </c>
      <c r="Q217" s="199">
        <v>1.65E-3</v>
      </c>
      <c r="R217" s="199">
        <f>Q217*H217</f>
        <v>2.8049999999999999E-2</v>
      </c>
      <c r="S217" s="199">
        <v>0</v>
      </c>
      <c r="T217" s="200">
        <f>S217*H217</f>
        <v>0</v>
      </c>
      <c r="AR217" s="99" t="s">
        <v>113</v>
      </c>
      <c r="AT217" s="99" t="s">
        <v>177</v>
      </c>
      <c r="AU217" s="99" t="s">
        <v>81</v>
      </c>
      <c r="AY217" s="99" t="s">
        <v>175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99" t="s">
        <v>77</v>
      </c>
      <c r="BK217" s="201">
        <f>ROUND(I217*H217,2)</f>
        <v>0</v>
      </c>
      <c r="BL217" s="99" t="s">
        <v>113</v>
      </c>
      <c r="BM217" s="99" t="s">
        <v>1542</v>
      </c>
    </row>
    <row r="218" spans="2:65" s="214" customFormat="1">
      <c r="B218" s="213"/>
      <c r="D218" s="202" t="s">
        <v>185</v>
      </c>
      <c r="E218" s="215" t="s">
        <v>5</v>
      </c>
      <c r="F218" s="216" t="s">
        <v>286</v>
      </c>
      <c r="H218" s="217">
        <v>17</v>
      </c>
      <c r="I218" s="11"/>
      <c r="L218" s="213"/>
      <c r="M218" s="218"/>
      <c r="N218" s="219"/>
      <c r="O218" s="219"/>
      <c r="P218" s="219"/>
      <c r="Q218" s="219"/>
      <c r="R218" s="219"/>
      <c r="S218" s="219"/>
      <c r="T218" s="220"/>
      <c r="AT218" s="215" t="s">
        <v>185</v>
      </c>
      <c r="AU218" s="215" t="s">
        <v>81</v>
      </c>
      <c r="AV218" s="214" t="s">
        <v>81</v>
      </c>
      <c r="AW218" s="214" t="s">
        <v>36</v>
      </c>
      <c r="AX218" s="214" t="s">
        <v>77</v>
      </c>
      <c r="AY218" s="215" t="s">
        <v>175</v>
      </c>
    </row>
    <row r="219" spans="2:65" s="109" customFormat="1" ht="16.5" customHeight="1">
      <c r="B219" s="110"/>
      <c r="C219" s="229" t="s">
        <v>381</v>
      </c>
      <c r="D219" s="229" t="s">
        <v>287</v>
      </c>
      <c r="E219" s="230" t="s">
        <v>950</v>
      </c>
      <c r="F219" s="231" t="s">
        <v>951</v>
      </c>
      <c r="G219" s="232" t="s">
        <v>341</v>
      </c>
      <c r="H219" s="233">
        <v>17</v>
      </c>
      <c r="I219" s="13"/>
      <c r="J219" s="234">
        <f>ROUND(I219*H219,2)</f>
        <v>0</v>
      </c>
      <c r="K219" s="231" t="s">
        <v>5</v>
      </c>
      <c r="L219" s="235"/>
      <c r="M219" s="236" t="s">
        <v>5</v>
      </c>
      <c r="N219" s="237" t="s">
        <v>44</v>
      </c>
      <c r="O219" s="111"/>
      <c r="P219" s="199">
        <f>O219*H219</f>
        <v>0</v>
      </c>
      <c r="Q219" s="199">
        <v>6.0000000000000001E-3</v>
      </c>
      <c r="R219" s="199">
        <f>Q219*H219</f>
        <v>0.10200000000000001</v>
      </c>
      <c r="S219" s="199">
        <v>0</v>
      </c>
      <c r="T219" s="200">
        <f>S219*H219</f>
        <v>0</v>
      </c>
      <c r="AR219" s="99" t="s">
        <v>225</v>
      </c>
      <c r="AT219" s="99" t="s">
        <v>287</v>
      </c>
      <c r="AU219" s="99" t="s">
        <v>81</v>
      </c>
      <c r="AY219" s="99" t="s">
        <v>175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99" t="s">
        <v>77</v>
      </c>
      <c r="BK219" s="201">
        <f>ROUND(I219*H219,2)</f>
        <v>0</v>
      </c>
      <c r="BL219" s="99" t="s">
        <v>113</v>
      </c>
      <c r="BM219" s="99" t="s">
        <v>1543</v>
      </c>
    </row>
    <row r="220" spans="2:65" s="109" customFormat="1" ht="25.5" customHeight="1">
      <c r="B220" s="110"/>
      <c r="C220" s="191" t="s">
        <v>386</v>
      </c>
      <c r="D220" s="191" t="s">
        <v>177</v>
      </c>
      <c r="E220" s="192" t="s">
        <v>617</v>
      </c>
      <c r="F220" s="193" t="s">
        <v>618</v>
      </c>
      <c r="G220" s="194" t="s">
        <v>222</v>
      </c>
      <c r="H220" s="195">
        <v>0.38100000000000001</v>
      </c>
      <c r="I220" s="9"/>
      <c r="J220" s="196">
        <f>ROUND(I220*H220,2)</f>
        <v>0</v>
      </c>
      <c r="K220" s="193" t="s">
        <v>200</v>
      </c>
      <c r="L220" s="110"/>
      <c r="M220" s="197" t="s">
        <v>5</v>
      </c>
      <c r="N220" s="198" t="s">
        <v>44</v>
      </c>
      <c r="O220" s="111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AR220" s="99" t="s">
        <v>113</v>
      </c>
      <c r="AT220" s="99" t="s">
        <v>177</v>
      </c>
      <c r="AU220" s="99" t="s">
        <v>81</v>
      </c>
      <c r="AY220" s="99" t="s">
        <v>175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99" t="s">
        <v>77</v>
      </c>
      <c r="BK220" s="201">
        <f>ROUND(I220*H220,2)</f>
        <v>0</v>
      </c>
      <c r="BL220" s="99" t="s">
        <v>113</v>
      </c>
      <c r="BM220" s="99" t="s">
        <v>1544</v>
      </c>
    </row>
    <row r="221" spans="2:65" s="207" customFormat="1">
      <c r="B221" s="206"/>
      <c r="D221" s="202" t="s">
        <v>185</v>
      </c>
      <c r="E221" s="208" t="s">
        <v>5</v>
      </c>
      <c r="F221" s="209" t="s">
        <v>1545</v>
      </c>
      <c r="H221" s="208" t="s">
        <v>5</v>
      </c>
      <c r="I221" s="10"/>
      <c r="L221" s="206"/>
      <c r="M221" s="210"/>
      <c r="N221" s="211"/>
      <c r="O221" s="211"/>
      <c r="P221" s="211"/>
      <c r="Q221" s="211"/>
      <c r="R221" s="211"/>
      <c r="S221" s="211"/>
      <c r="T221" s="212"/>
      <c r="AT221" s="208" t="s">
        <v>185</v>
      </c>
      <c r="AU221" s="208" t="s">
        <v>81</v>
      </c>
      <c r="AV221" s="207" t="s">
        <v>77</v>
      </c>
      <c r="AW221" s="207" t="s">
        <v>36</v>
      </c>
      <c r="AX221" s="207" t="s">
        <v>73</v>
      </c>
      <c r="AY221" s="208" t="s">
        <v>175</v>
      </c>
    </row>
    <row r="222" spans="2:65" s="214" customFormat="1">
      <c r="B222" s="213"/>
      <c r="D222" s="202" t="s">
        <v>185</v>
      </c>
      <c r="E222" s="215" t="s">
        <v>5</v>
      </c>
      <c r="F222" s="216" t="s">
        <v>1546</v>
      </c>
      <c r="H222" s="217">
        <v>0.16</v>
      </c>
      <c r="I222" s="11"/>
      <c r="L222" s="213"/>
      <c r="M222" s="218"/>
      <c r="N222" s="219"/>
      <c r="O222" s="219"/>
      <c r="P222" s="219"/>
      <c r="Q222" s="219"/>
      <c r="R222" s="219"/>
      <c r="S222" s="219"/>
      <c r="T222" s="220"/>
      <c r="AT222" s="215" t="s">
        <v>185</v>
      </c>
      <c r="AU222" s="215" t="s">
        <v>81</v>
      </c>
      <c r="AV222" s="214" t="s">
        <v>81</v>
      </c>
      <c r="AW222" s="214" t="s">
        <v>36</v>
      </c>
      <c r="AX222" s="214" t="s">
        <v>73</v>
      </c>
      <c r="AY222" s="215" t="s">
        <v>175</v>
      </c>
    </row>
    <row r="223" spans="2:65" s="214" customFormat="1">
      <c r="B223" s="213"/>
      <c r="D223" s="202" t="s">
        <v>185</v>
      </c>
      <c r="E223" s="215" t="s">
        <v>5</v>
      </c>
      <c r="F223" s="216" t="s">
        <v>1547</v>
      </c>
      <c r="H223" s="217">
        <v>2.3E-2</v>
      </c>
      <c r="I223" s="11"/>
      <c r="L223" s="213"/>
      <c r="M223" s="218"/>
      <c r="N223" s="219"/>
      <c r="O223" s="219"/>
      <c r="P223" s="219"/>
      <c r="Q223" s="219"/>
      <c r="R223" s="219"/>
      <c r="S223" s="219"/>
      <c r="T223" s="220"/>
      <c r="AT223" s="215" t="s">
        <v>185</v>
      </c>
      <c r="AU223" s="215" t="s">
        <v>81</v>
      </c>
      <c r="AV223" s="214" t="s">
        <v>81</v>
      </c>
      <c r="AW223" s="214" t="s">
        <v>36</v>
      </c>
      <c r="AX223" s="214" t="s">
        <v>73</v>
      </c>
      <c r="AY223" s="215" t="s">
        <v>175</v>
      </c>
    </row>
    <row r="224" spans="2:65" s="214" customFormat="1">
      <c r="B224" s="213"/>
      <c r="D224" s="202" t="s">
        <v>185</v>
      </c>
      <c r="E224" s="215" t="s">
        <v>5</v>
      </c>
      <c r="F224" s="216" t="s">
        <v>1548</v>
      </c>
      <c r="H224" s="217">
        <v>0.19800000000000001</v>
      </c>
      <c r="I224" s="11"/>
      <c r="L224" s="213"/>
      <c r="M224" s="218"/>
      <c r="N224" s="219"/>
      <c r="O224" s="219"/>
      <c r="P224" s="219"/>
      <c r="Q224" s="219"/>
      <c r="R224" s="219"/>
      <c r="S224" s="219"/>
      <c r="T224" s="220"/>
      <c r="AT224" s="215" t="s">
        <v>185</v>
      </c>
      <c r="AU224" s="215" t="s">
        <v>81</v>
      </c>
      <c r="AV224" s="214" t="s">
        <v>81</v>
      </c>
      <c r="AW224" s="214" t="s">
        <v>36</v>
      </c>
      <c r="AX224" s="214" t="s">
        <v>73</v>
      </c>
      <c r="AY224" s="215" t="s">
        <v>175</v>
      </c>
    </row>
    <row r="225" spans="2:65" s="222" customFormat="1">
      <c r="B225" s="221"/>
      <c r="D225" s="202" t="s">
        <v>185</v>
      </c>
      <c r="E225" s="223" t="s">
        <v>5</v>
      </c>
      <c r="F225" s="224" t="s">
        <v>196</v>
      </c>
      <c r="H225" s="225">
        <v>0.38100000000000001</v>
      </c>
      <c r="I225" s="12"/>
      <c r="L225" s="221"/>
      <c r="M225" s="226"/>
      <c r="N225" s="227"/>
      <c r="O225" s="227"/>
      <c r="P225" s="227"/>
      <c r="Q225" s="227"/>
      <c r="R225" s="227"/>
      <c r="S225" s="227"/>
      <c r="T225" s="228"/>
      <c r="AT225" s="223" t="s">
        <v>185</v>
      </c>
      <c r="AU225" s="223" t="s">
        <v>81</v>
      </c>
      <c r="AV225" s="222" t="s">
        <v>113</v>
      </c>
      <c r="AW225" s="222" t="s">
        <v>36</v>
      </c>
      <c r="AX225" s="222" t="s">
        <v>77</v>
      </c>
      <c r="AY225" s="223" t="s">
        <v>175</v>
      </c>
    </row>
    <row r="226" spans="2:65" s="179" customFormat="1" ht="29.85" customHeight="1">
      <c r="B226" s="178"/>
      <c r="D226" s="180" t="s">
        <v>72</v>
      </c>
      <c r="E226" s="189" t="s">
        <v>125</v>
      </c>
      <c r="F226" s="189" t="s">
        <v>362</v>
      </c>
      <c r="I226" s="8"/>
      <c r="J226" s="190">
        <f>BK226</f>
        <v>0</v>
      </c>
      <c r="L226" s="178"/>
      <c r="M226" s="183"/>
      <c r="N226" s="184"/>
      <c r="O226" s="184"/>
      <c r="P226" s="185">
        <f>SUM(P227:P265)</f>
        <v>0</v>
      </c>
      <c r="Q226" s="184"/>
      <c r="R226" s="185">
        <f>SUM(R227:R265)</f>
        <v>0.26526720000000004</v>
      </c>
      <c r="S226" s="184"/>
      <c r="T226" s="186">
        <f>SUM(T227:T265)</f>
        <v>0</v>
      </c>
      <c r="AR226" s="180" t="s">
        <v>77</v>
      </c>
      <c r="AT226" s="187" t="s">
        <v>72</v>
      </c>
      <c r="AU226" s="187" t="s">
        <v>77</v>
      </c>
      <c r="AY226" s="180" t="s">
        <v>175</v>
      </c>
      <c r="BK226" s="188">
        <f>SUM(BK227:BK265)</f>
        <v>0</v>
      </c>
    </row>
    <row r="227" spans="2:65" s="109" customFormat="1" ht="25.5" customHeight="1">
      <c r="B227" s="110"/>
      <c r="C227" s="191" t="s">
        <v>390</v>
      </c>
      <c r="D227" s="191" t="s">
        <v>177</v>
      </c>
      <c r="E227" s="192" t="s">
        <v>1549</v>
      </c>
      <c r="F227" s="193" t="s">
        <v>1550</v>
      </c>
      <c r="G227" s="194" t="s">
        <v>180</v>
      </c>
      <c r="H227" s="195">
        <v>1.76</v>
      </c>
      <c r="I227" s="9"/>
      <c r="J227" s="196">
        <f>ROUND(I227*H227,2)</f>
        <v>0</v>
      </c>
      <c r="K227" s="193" t="s">
        <v>200</v>
      </c>
      <c r="L227" s="110"/>
      <c r="M227" s="197" t="s">
        <v>5</v>
      </c>
      <c r="N227" s="198" t="s">
        <v>44</v>
      </c>
      <c r="O227" s="111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AR227" s="99" t="s">
        <v>113</v>
      </c>
      <c r="AT227" s="99" t="s">
        <v>177</v>
      </c>
      <c r="AU227" s="99" t="s">
        <v>81</v>
      </c>
      <c r="AY227" s="99" t="s">
        <v>175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99" t="s">
        <v>77</v>
      </c>
      <c r="BK227" s="201">
        <f>ROUND(I227*H227,2)</f>
        <v>0</v>
      </c>
      <c r="BL227" s="99" t="s">
        <v>113</v>
      </c>
      <c r="BM227" s="99" t="s">
        <v>1551</v>
      </c>
    </row>
    <row r="228" spans="2:65" s="214" customFormat="1">
      <c r="B228" s="213"/>
      <c r="D228" s="202" t="s">
        <v>185</v>
      </c>
      <c r="E228" s="215" t="s">
        <v>5</v>
      </c>
      <c r="F228" s="216" t="s">
        <v>1454</v>
      </c>
      <c r="H228" s="217">
        <v>1.76</v>
      </c>
      <c r="I228" s="11"/>
      <c r="L228" s="213"/>
      <c r="M228" s="218"/>
      <c r="N228" s="219"/>
      <c r="O228" s="219"/>
      <c r="P228" s="219"/>
      <c r="Q228" s="219"/>
      <c r="R228" s="219"/>
      <c r="S228" s="219"/>
      <c r="T228" s="220"/>
      <c r="AT228" s="215" t="s">
        <v>185</v>
      </c>
      <c r="AU228" s="215" t="s">
        <v>81</v>
      </c>
      <c r="AV228" s="214" t="s">
        <v>81</v>
      </c>
      <c r="AW228" s="214" t="s">
        <v>36</v>
      </c>
      <c r="AX228" s="214" t="s">
        <v>77</v>
      </c>
      <c r="AY228" s="215" t="s">
        <v>175</v>
      </c>
    </row>
    <row r="229" spans="2:65" s="109" customFormat="1" ht="25.5" customHeight="1">
      <c r="B229" s="110"/>
      <c r="C229" s="191" t="s">
        <v>393</v>
      </c>
      <c r="D229" s="191" t="s">
        <v>177</v>
      </c>
      <c r="E229" s="192" t="s">
        <v>364</v>
      </c>
      <c r="F229" s="193" t="s">
        <v>365</v>
      </c>
      <c r="G229" s="194" t="s">
        <v>180</v>
      </c>
      <c r="H229" s="195">
        <v>309.11099999999999</v>
      </c>
      <c r="I229" s="9"/>
      <c r="J229" s="196">
        <f>ROUND(I229*H229,2)</f>
        <v>0</v>
      </c>
      <c r="K229" s="193" t="s">
        <v>5</v>
      </c>
      <c r="L229" s="110"/>
      <c r="M229" s="197" t="s">
        <v>5</v>
      </c>
      <c r="N229" s="198" t="s">
        <v>44</v>
      </c>
      <c r="O229" s="111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AR229" s="99" t="s">
        <v>113</v>
      </c>
      <c r="AT229" s="99" t="s">
        <v>177</v>
      </c>
      <c r="AU229" s="99" t="s">
        <v>81</v>
      </c>
      <c r="AY229" s="99" t="s">
        <v>175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99" t="s">
        <v>77</v>
      </c>
      <c r="BK229" s="201">
        <f>ROUND(I229*H229,2)</f>
        <v>0</v>
      </c>
      <c r="BL229" s="99" t="s">
        <v>113</v>
      </c>
      <c r="BM229" s="99" t="s">
        <v>1552</v>
      </c>
    </row>
    <row r="230" spans="2:65" s="207" customFormat="1">
      <c r="B230" s="206"/>
      <c r="D230" s="202" t="s">
        <v>185</v>
      </c>
      <c r="E230" s="208" t="s">
        <v>5</v>
      </c>
      <c r="F230" s="209" t="s">
        <v>367</v>
      </c>
      <c r="H230" s="208" t="s">
        <v>5</v>
      </c>
      <c r="I230" s="10"/>
      <c r="L230" s="206"/>
      <c r="M230" s="210"/>
      <c r="N230" s="211"/>
      <c r="O230" s="211"/>
      <c r="P230" s="211"/>
      <c r="Q230" s="211"/>
      <c r="R230" s="211"/>
      <c r="S230" s="211"/>
      <c r="T230" s="212"/>
      <c r="AT230" s="208" t="s">
        <v>185</v>
      </c>
      <c r="AU230" s="208" t="s">
        <v>81</v>
      </c>
      <c r="AV230" s="207" t="s">
        <v>77</v>
      </c>
      <c r="AW230" s="207" t="s">
        <v>36</v>
      </c>
      <c r="AX230" s="207" t="s">
        <v>73</v>
      </c>
      <c r="AY230" s="208" t="s">
        <v>175</v>
      </c>
    </row>
    <row r="231" spans="2:65" s="214" customFormat="1">
      <c r="B231" s="213"/>
      <c r="D231" s="202" t="s">
        <v>185</v>
      </c>
      <c r="E231" s="215" t="s">
        <v>5</v>
      </c>
      <c r="F231" s="216" t="s">
        <v>1553</v>
      </c>
      <c r="H231" s="217">
        <v>305.59100000000001</v>
      </c>
      <c r="I231" s="11"/>
      <c r="L231" s="213"/>
      <c r="M231" s="218"/>
      <c r="N231" s="219"/>
      <c r="O231" s="219"/>
      <c r="P231" s="219"/>
      <c r="Q231" s="219"/>
      <c r="R231" s="219"/>
      <c r="S231" s="219"/>
      <c r="T231" s="220"/>
      <c r="AT231" s="215" t="s">
        <v>185</v>
      </c>
      <c r="AU231" s="215" t="s">
        <v>81</v>
      </c>
      <c r="AV231" s="214" t="s">
        <v>81</v>
      </c>
      <c r="AW231" s="214" t="s">
        <v>36</v>
      </c>
      <c r="AX231" s="214" t="s">
        <v>73</v>
      </c>
      <c r="AY231" s="215" t="s">
        <v>175</v>
      </c>
    </row>
    <row r="232" spans="2:65" s="207" customFormat="1">
      <c r="B232" s="206"/>
      <c r="D232" s="202" t="s">
        <v>185</v>
      </c>
      <c r="E232" s="208" t="s">
        <v>5</v>
      </c>
      <c r="F232" s="209" t="s">
        <v>1554</v>
      </c>
      <c r="H232" s="208" t="s">
        <v>5</v>
      </c>
      <c r="I232" s="10"/>
      <c r="L232" s="206"/>
      <c r="M232" s="210"/>
      <c r="N232" s="211"/>
      <c r="O232" s="211"/>
      <c r="P232" s="211"/>
      <c r="Q232" s="211"/>
      <c r="R232" s="211"/>
      <c r="S232" s="211"/>
      <c r="T232" s="212"/>
      <c r="AT232" s="208" t="s">
        <v>185</v>
      </c>
      <c r="AU232" s="208" t="s">
        <v>81</v>
      </c>
      <c r="AV232" s="207" t="s">
        <v>77</v>
      </c>
      <c r="AW232" s="207" t="s">
        <v>36</v>
      </c>
      <c r="AX232" s="207" t="s">
        <v>73</v>
      </c>
      <c r="AY232" s="208" t="s">
        <v>175</v>
      </c>
    </row>
    <row r="233" spans="2:65" s="214" customFormat="1">
      <c r="B233" s="213"/>
      <c r="D233" s="202" t="s">
        <v>185</v>
      </c>
      <c r="E233" s="215" t="s">
        <v>5</v>
      </c>
      <c r="F233" s="216" t="s">
        <v>1555</v>
      </c>
      <c r="H233" s="217">
        <v>1.76</v>
      </c>
      <c r="I233" s="11"/>
      <c r="L233" s="213"/>
      <c r="M233" s="218"/>
      <c r="N233" s="219"/>
      <c r="O233" s="219"/>
      <c r="P233" s="219"/>
      <c r="Q233" s="219"/>
      <c r="R233" s="219"/>
      <c r="S233" s="219"/>
      <c r="T233" s="220"/>
      <c r="AT233" s="215" t="s">
        <v>185</v>
      </c>
      <c r="AU233" s="215" t="s">
        <v>81</v>
      </c>
      <c r="AV233" s="214" t="s">
        <v>81</v>
      </c>
      <c r="AW233" s="214" t="s">
        <v>36</v>
      </c>
      <c r="AX233" s="214" t="s">
        <v>73</v>
      </c>
      <c r="AY233" s="215" t="s">
        <v>175</v>
      </c>
    </row>
    <row r="234" spans="2:65" s="214" customFormat="1">
      <c r="B234" s="213"/>
      <c r="D234" s="202" t="s">
        <v>185</v>
      </c>
      <c r="E234" s="215" t="s">
        <v>5</v>
      </c>
      <c r="F234" s="216" t="s">
        <v>1556</v>
      </c>
      <c r="H234" s="217">
        <v>1.76</v>
      </c>
      <c r="I234" s="11"/>
      <c r="L234" s="213"/>
      <c r="M234" s="218"/>
      <c r="N234" s="219"/>
      <c r="O234" s="219"/>
      <c r="P234" s="219"/>
      <c r="Q234" s="219"/>
      <c r="R234" s="219"/>
      <c r="S234" s="219"/>
      <c r="T234" s="220"/>
      <c r="AT234" s="215" t="s">
        <v>185</v>
      </c>
      <c r="AU234" s="215" t="s">
        <v>81</v>
      </c>
      <c r="AV234" s="214" t="s">
        <v>81</v>
      </c>
      <c r="AW234" s="214" t="s">
        <v>36</v>
      </c>
      <c r="AX234" s="214" t="s">
        <v>73</v>
      </c>
      <c r="AY234" s="215" t="s">
        <v>175</v>
      </c>
    </row>
    <row r="235" spans="2:65" s="222" customFormat="1">
      <c r="B235" s="221"/>
      <c r="D235" s="202" t="s">
        <v>185</v>
      </c>
      <c r="E235" s="223" t="s">
        <v>5</v>
      </c>
      <c r="F235" s="224" t="s">
        <v>196</v>
      </c>
      <c r="H235" s="225">
        <v>309.11099999999999</v>
      </c>
      <c r="I235" s="12"/>
      <c r="L235" s="221"/>
      <c r="M235" s="226"/>
      <c r="N235" s="227"/>
      <c r="O235" s="227"/>
      <c r="P235" s="227"/>
      <c r="Q235" s="227"/>
      <c r="R235" s="227"/>
      <c r="S235" s="227"/>
      <c r="T235" s="228"/>
      <c r="AT235" s="223" t="s">
        <v>185</v>
      </c>
      <c r="AU235" s="223" t="s">
        <v>81</v>
      </c>
      <c r="AV235" s="222" t="s">
        <v>113</v>
      </c>
      <c r="AW235" s="222" t="s">
        <v>36</v>
      </c>
      <c r="AX235" s="222" t="s">
        <v>77</v>
      </c>
      <c r="AY235" s="223" t="s">
        <v>175</v>
      </c>
    </row>
    <row r="236" spans="2:65" s="109" customFormat="1" ht="25.5" customHeight="1">
      <c r="B236" s="110"/>
      <c r="C236" s="191" t="s">
        <v>400</v>
      </c>
      <c r="D236" s="191" t="s">
        <v>177</v>
      </c>
      <c r="E236" s="192" t="s">
        <v>1557</v>
      </c>
      <c r="F236" s="193" t="s">
        <v>1558</v>
      </c>
      <c r="G236" s="194" t="s">
        <v>180</v>
      </c>
      <c r="H236" s="195">
        <v>1.76</v>
      </c>
      <c r="I236" s="9"/>
      <c r="J236" s="196">
        <f>ROUND(I236*H236,2)</f>
        <v>0</v>
      </c>
      <c r="K236" s="193" t="s">
        <v>200</v>
      </c>
      <c r="L236" s="110"/>
      <c r="M236" s="197" t="s">
        <v>5</v>
      </c>
      <c r="N236" s="198" t="s">
        <v>44</v>
      </c>
      <c r="O236" s="111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AR236" s="99" t="s">
        <v>113</v>
      </c>
      <c r="AT236" s="99" t="s">
        <v>177</v>
      </c>
      <c r="AU236" s="99" t="s">
        <v>81</v>
      </c>
      <c r="AY236" s="99" t="s">
        <v>175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99" t="s">
        <v>77</v>
      </c>
      <c r="BK236" s="201">
        <f>ROUND(I236*H236,2)</f>
        <v>0</v>
      </c>
      <c r="BL236" s="99" t="s">
        <v>113</v>
      </c>
      <c r="BM236" s="99" t="s">
        <v>1559</v>
      </c>
    </row>
    <row r="237" spans="2:65" s="207" customFormat="1">
      <c r="B237" s="206"/>
      <c r="D237" s="202" t="s">
        <v>185</v>
      </c>
      <c r="E237" s="208" t="s">
        <v>5</v>
      </c>
      <c r="F237" s="209" t="s">
        <v>1554</v>
      </c>
      <c r="H237" s="208" t="s">
        <v>5</v>
      </c>
      <c r="I237" s="10"/>
      <c r="L237" s="206"/>
      <c r="M237" s="210"/>
      <c r="N237" s="211"/>
      <c r="O237" s="211"/>
      <c r="P237" s="211"/>
      <c r="Q237" s="211"/>
      <c r="R237" s="211"/>
      <c r="S237" s="211"/>
      <c r="T237" s="212"/>
      <c r="AT237" s="208" t="s">
        <v>185</v>
      </c>
      <c r="AU237" s="208" t="s">
        <v>81</v>
      </c>
      <c r="AV237" s="207" t="s">
        <v>77</v>
      </c>
      <c r="AW237" s="207" t="s">
        <v>36</v>
      </c>
      <c r="AX237" s="207" t="s">
        <v>73</v>
      </c>
      <c r="AY237" s="208" t="s">
        <v>175</v>
      </c>
    </row>
    <row r="238" spans="2:65" s="214" customFormat="1">
      <c r="B238" s="213"/>
      <c r="D238" s="202" t="s">
        <v>185</v>
      </c>
      <c r="E238" s="215" t="s">
        <v>5</v>
      </c>
      <c r="F238" s="216" t="s">
        <v>1560</v>
      </c>
      <c r="H238" s="217">
        <v>1.76</v>
      </c>
      <c r="I238" s="11"/>
      <c r="L238" s="213"/>
      <c r="M238" s="218"/>
      <c r="N238" s="219"/>
      <c r="O238" s="219"/>
      <c r="P238" s="219"/>
      <c r="Q238" s="219"/>
      <c r="R238" s="219"/>
      <c r="S238" s="219"/>
      <c r="T238" s="220"/>
      <c r="AT238" s="215" t="s">
        <v>185</v>
      </c>
      <c r="AU238" s="215" t="s">
        <v>81</v>
      </c>
      <c r="AV238" s="214" t="s">
        <v>81</v>
      </c>
      <c r="AW238" s="214" t="s">
        <v>36</v>
      </c>
      <c r="AX238" s="214" t="s">
        <v>77</v>
      </c>
      <c r="AY238" s="215" t="s">
        <v>175</v>
      </c>
    </row>
    <row r="239" spans="2:65" s="109" customFormat="1" ht="25.5" customHeight="1">
      <c r="B239" s="110"/>
      <c r="C239" s="191" t="s">
        <v>404</v>
      </c>
      <c r="D239" s="191" t="s">
        <v>177</v>
      </c>
      <c r="E239" s="192" t="s">
        <v>370</v>
      </c>
      <c r="F239" s="193" t="s">
        <v>371</v>
      </c>
      <c r="G239" s="194" t="s">
        <v>180</v>
      </c>
      <c r="H239" s="195">
        <v>305.59100000000001</v>
      </c>
      <c r="I239" s="9"/>
      <c r="J239" s="196">
        <f>ROUND(I239*H239,2)</f>
        <v>0</v>
      </c>
      <c r="K239" s="193" t="s">
        <v>200</v>
      </c>
      <c r="L239" s="110"/>
      <c r="M239" s="197" t="s">
        <v>5</v>
      </c>
      <c r="N239" s="198" t="s">
        <v>44</v>
      </c>
      <c r="O239" s="111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AR239" s="99" t="s">
        <v>113</v>
      </c>
      <c r="AT239" s="99" t="s">
        <v>177</v>
      </c>
      <c r="AU239" s="99" t="s">
        <v>81</v>
      </c>
      <c r="AY239" s="99" t="s">
        <v>175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99" t="s">
        <v>77</v>
      </c>
      <c r="BK239" s="201">
        <f>ROUND(I239*H239,2)</f>
        <v>0</v>
      </c>
      <c r="BL239" s="99" t="s">
        <v>113</v>
      </c>
      <c r="BM239" s="99" t="s">
        <v>1561</v>
      </c>
    </row>
    <row r="240" spans="2:65" s="207" customFormat="1">
      <c r="B240" s="206"/>
      <c r="D240" s="202" t="s">
        <v>185</v>
      </c>
      <c r="E240" s="208" t="s">
        <v>5</v>
      </c>
      <c r="F240" s="209" t="s">
        <v>373</v>
      </c>
      <c r="H240" s="208" t="s">
        <v>5</v>
      </c>
      <c r="I240" s="10"/>
      <c r="L240" s="206"/>
      <c r="M240" s="210"/>
      <c r="N240" s="211"/>
      <c r="O240" s="211"/>
      <c r="P240" s="211"/>
      <c r="Q240" s="211"/>
      <c r="R240" s="211"/>
      <c r="S240" s="211"/>
      <c r="T240" s="212"/>
      <c r="AT240" s="208" t="s">
        <v>185</v>
      </c>
      <c r="AU240" s="208" t="s">
        <v>81</v>
      </c>
      <c r="AV240" s="207" t="s">
        <v>77</v>
      </c>
      <c r="AW240" s="207" t="s">
        <v>36</v>
      </c>
      <c r="AX240" s="207" t="s">
        <v>73</v>
      </c>
      <c r="AY240" s="208" t="s">
        <v>175</v>
      </c>
    </row>
    <row r="241" spans="2:65" s="207" customFormat="1">
      <c r="B241" s="206"/>
      <c r="D241" s="202" t="s">
        <v>185</v>
      </c>
      <c r="E241" s="208" t="s">
        <v>5</v>
      </c>
      <c r="F241" s="209" t="s">
        <v>374</v>
      </c>
      <c r="H241" s="208" t="s">
        <v>5</v>
      </c>
      <c r="I241" s="10"/>
      <c r="L241" s="206"/>
      <c r="M241" s="210"/>
      <c r="N241" s="211"/>
      <c r="O241" s="211"/>
      <c r="P241" s="211"/>
      <c r="Q241" s="211"/>
      <c r="R241" s="211"/>
      <c r="S241" s="211"/>
      <c r="T241" s="212"/>
      <c r="AT241" s="208" t="s">
        <v>185</v>
      </c>
      <c r="AU241" s="208" t="s">
        <v>81</v>
      </c>
      <c r="AV241" s="207" t="s">
        <v>77</v>
      </c>
      <c r="AW241" s="207" t="s">
        <v>36</v>
      </c>
      <c r="AX241" s="207" t="s">
        <v>73</v>
      </c>
      <c r="AY241" s="208" t="s">
        <v>175</v>
      </c>
    </row>
    <row r="242" spans="2:65" s="214" customFormat="1">
      <c r="B242" s="213"/>
      <c r="D242" s="202" t="s">
        <v>185</v>
      </c>
      <c r="E242" s="215" t="s">
        <v>5</v>
      </c>
      <c r="F242" s="216" t="s">
        <v>1553</v>
      </c>
      <c r="H242" s="217">
        <v>305.59100000000001</v>
      </c>
      <c r="I242" s="11"/>
      <c r="L242" s="213"/>
      <c r="M242" s="218"/>
      <c r="N242" s="219"/>
      <c r="O242" s="219"/>
      <c r="P242" s="219"/>
      <c r="Q242" s="219"/>
      <c r="R242" s="219"/>
      <c r="S242" s="219"/>
      <c r="T242" s="220"/>
      <c r="AT242" s="215" t="s">
        <v>185</v>
      </c>
      <c r="AU242" s="215" t="s">
        <v>81</v>
      </c>
      <c r="AV242" s="214" t="s">
        <v>81</v>
      </c>
      <c r="AW242" s="214" t="s">
        <v>36</v>
      </c>
      <c r="AX242" s="214" t="s">
        <v>77</v>
      </c>
      <c r="AY242" s="215" t="s">
        <v>175</v>
      </c>
    </row>
    <row r="243" spans="2:65" s="109" customFormat="1" ht="25.5" customHeight="1">
      <c r="B243" s="110"/>
      <c r="C243" s="191" t="s">
        <v>411</v>
      </c>
      <c r="D243" s="191" t="s">
        <v>177</v>
      </c>
      <c r="E243" s="192" t="s">
        <v>1562</v>
      </c>
      <c r="F243" s="193" t="s">
        <v>1563</v>
      </c>
      <c r="G243" s="194" t="s">
        <v>180</v>
      </c>
      <c r="H243" s="195">
        <v>2.09</v>
      </c>
      <c r="I243" s="9"/>
      <c r="J243" s="196">
        <f>ROUND(I243*H243,2)</f>
        <v>0</v>
      </c>
      <c r="K243" s="193" t="s">
        <v>5</v>
      </c>
      <c r="L243" s="110"/>
      <c r="M243" s="197" t="s">
        <v>5</v>
      </c>
      <c r="N243" s="198" t="s">
        <v>44</v>
      </c>
      <c r="O243" s="111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AR243" s="99" t="s">
        <v>113</v>
      </c>
      <c r="AT243" s="99" t="s">
        <v>177</v>
      </c>
      <c r="AU243" s="99" t="s">
        <v>81</v>
      </c>
      <c r="AY243" s="99" t="s">
        <v>175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99" t="s">
        <v>77</v>
      </c>
      <c r="BK243" s="201">
        <f>ROUND(I243*H243,2)</f>
        <v>0</v>
      </c>
      <c r="BL243" s="99" t="s">
        <v>113</v>
      </c>
      <c r="BM243" s="99" t="s">
        <v>1564</v>
      </c>
    </row>
    <row r="244" spans="2:65" s="207" customFormat="1">
      <c r="B244" s="206"/>
      <c r="D244" s="202" t="s">
        <v>185</v>
      </c>
      <c r="E244" s="208" t="s">
        <v>5</v>
      </c>
      <c r="F244" s="209" t="s">
        <v>604</v>
      </c>
      <c r="H244" s="208" t="s">
        <v>5</v>
      </c>
      <c r="I244" s="10"/>
      <c r="L244" s="206"/>
      <c r="M244" s="210"/>
      <c r="N244" s="211"/>
      <c r="O244" s="211"/>
      <c r="P244" s="211"/>
      <c r="Q244" s="211"/>
      <c r="R244" s="211"/>
      <c r="S244" s="211"/>
      <c r="T244" s="212"/>
      <c r="AT244" s="208" t="s">
        <v>185</v>
      </c>
      <c r="AU244" s="208" t="s">
        <v>81</v>
      </c>
      <c r="AV244" s="207" t="s">
        <v>77</v>
      </c>
      <c r="AW244" s="207" t="s">
        <v>36</v>
      </c>
      <c r="AX244" s="207" t="s">
        <v>73</v>
      </c>
      <c r="AY244" s="208" t="s">
        <v>175</v>
      </c>
    </row>
    <row r="245" spans="2:65" s="214" customFormat="1">
      <c r="B245" s="213"/>
      <c r="D245" s="202" t="s">
        <v>185</v>
      </c>
      <c r="E245" s="215" t="s">
        <v>5</v>
      </c>
      <c r="F245" s="216" t="s">
        <v>1565</v>
      </c>
      <c r="H245" s="217">
        <v>2.09</v>
      </c>
      <c r="I245" s="11"/>
      <c r="L245" s="213"/>
      <c r="M245" s="218"/>
      <c r="N245" s="219"/>
      <c r="O245" s="219"/>
      <c r="P245" s="219"/>
      <c r="Q245" s="219"/>
      <c r="R245" s="219"/>
      <c r="S245" s="219"/>
      <c r="T245" s="220"/>
      <c r="AT245" s="215" t="s">
        <v>185</v>
      </c>
      <c r="AU245" s="215" t="s">
        <v>81</v>
      </c>
      <c r="AV245" s="214" t="s">
        <v>81</v>
      </c>
      <c r="AW245" s="214" t="s">
        <v>36</v>
      </c>
      <c r="AX245" s="214" t="s">
        <v>77</v>
      </c>
      <c r="AY245" s="215" t="s">
        <v>175</v>
      </c>
    </row>
    <row r="246" spans="2:65" s="109" customFormat="1" ht="25.5" customHeight="1">
      <c r="B246" s="110"/>
      <c r="C246" s="191" t="s">
        <v>416</v>
      </c>
      <c r="D246" s="191" t="s">
        <v>177</v>
      </c>
      <c r="E246" s="192" t="s">
        <v>377</v>
      </c>
      <c r="F246" s="193" t="s">
        <v>378</v>
      </c>
      <c r="G246" s="194" t="s">
        <v>180</v>
      </c>
      <c r="H246" s="195">
        <v>305.59100000000001</v>
      </c>
      <c r="I246" s="9"/>
      <c r="J246" s="196">
        <f>ROUND(I246*H246,2)</f>
        <v>0</v>
      </c>
      <c r="K246" s="193" t="s">
        <v>200</v>
      </c>
      <c r="L246" s="110"/>
      <c r="M246" s="197" t="s">
        <v>5</v>
      </c>
      <c r="N246" s="198" t="s">
        <v>44</v>
      </c>
      <c r="O246" s="111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AR246" s="99" t="s">
        <v>113</v>
      </c>
      <c r="AT246" s="99" t="s">
        <v>177</v>
      </c>
      <c r="AU246" s="99" t="s">
        <v>81</v>
      </c>
      <c r="AY246" s="99" t="s">
        <v>175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99" t="s">
        <v>77</v>
      </c>
      <c r="BK246" s="201">
        <f>ROUND(I246*H246,2)</f>
        <v>0</v>
      </c>
      <c r="BL246" s="99" t="s">
        <v>113</v>
      </c>
      <c r="BM246" s="99" t="s">
        <v>1566</v>
      </c>
    </row>
    <row r="247" spans="2:65" s="207" customFormat="1">
      <c r="B247" s="206"/>
      <c r="D247" s="202" t="s">
        <v>185</v>
      </c>
      <c r="E247" s="208" t="s">
        <v>5</v>
      </c>
      <c r="F247" s="209" t="s">
        <v>367</v>
      </c>
      <c r="H247" s="208" t="s">
        <v>5</v>
      </c>
      <c r="I247" s="10"/>
      <c r="L247" s="206"/>
      <c r="M247" s="210"/>
      <c r="N247" s="211"/>
      <c r="O247" s="211"/>
      <c r="P247" s="211"/>
      <c r="Q247" s="211"/>
      <c r="R247" s="211"/>
      <c r="S247" s="211"/>
      <c r="T247" s="212"/>
      <c r="AT247" s="208" t="s">
        <v>185</v>
      </c>
      <c r="AU247" s="208" t="s">
        <v>81</v>
      </c>
      <c r="AV247" s="207" t="s">
        <v>77</v>
      </c>
      <c r="AW247" s="207" t="s">
        <v>36</v>
      </c>
      <c r="AX247" s="207" t="s">
        <v>73</v>
      </c>
      <c r="AY247" s="208" t="s">
        <v>175</v>
      </c>
    </row>
    <row r="248" spans="2:65" s="214" customFormat="1">
      <c r="B248" s="213"/>
      <c r="D248" s="202" t="s">
        <v>185</v>
      </c>
      <c r="E248" s="215" t="s">
        <v>5</v>
      </c>
      <c r="F248" s="216" t="s">
        <v>1553</v>
      </c>
      <c r="H248" s="217">
        <v>305.59100000000001</v>
      </c>
      <c r="I248" s="11"/>
      <c r="L248" s="213"/>
      <c r="M248" s="218"/>
      <c r="N248" s="219"/>
      <c r="O248" s="219"/>
      <c r="P248" s="219"/>
      <c r="Q248" s="219"/>
      <c r="R248" s="219"/>
      <c r="S248" s="219"/>
      <c r="T248" s="220"/>
      <c r="AT248" s="215" t="s">
        <v>185</v>
      </c>
      <c r="AU248" s="215" t="s">
        <v>81</v>
      </c>
      <c r="AV248" s="214" t="s">
        <v>81</v>
      </c>
      <c r="AW248" s="214" t="s">
        <v>36</v>
      </c>
      <c r="AX248" s="214" t="s">
        <v>77</v>
      </c>
      <c r="AY248" s="215" t="s">
        <v>175</v>
      </c>
    </row>
    <row r="249" spans="2:65" s="109" customFormat="1" ht="38.25" customHeight="1">
      <c r="B249" s="110"/>
      <c r="C249" s="191" t="s">
        <v>421</v>
      </c>
      <c r="D249" s="191" t="s">
        <v>177</v>
      </c>
      <c r="E249" s="192" t="s">
        <v>1567</v>
      </c>
      <c r="F249" s="193" t="s">
        <v>1568</v>
      </c>
      <c r="G249" s="194" t="s">
        <v>180</v>
      </c>
      <c r="H249" s="195">
        <v>2.09</v>
      </c>
      <c r="I249" s="9"/>
      <c r="J249" s="196">
        <f>ROUND(I249*H249,2)</f>
        <v>0</v>
      </c>
      <c r="K249" s="193" t="s">
        <v>200</v>
      </c>
      <c r="L249" s="110"/>
      <c r="M249" s="197" t="s">
        <v>5</v>
      </c>
      <c r="N249" s="198" t="s">
        <v>44</v>
      </c>
      <c r="O249" s="111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AR249" s="99" t="s">
        <v>113</v>
      </c>
      <c r="AT249" s="99" t="s">
        <v>177</v>
      </c>
      <c r="AU249" s="99" t="s">
        <v>81</v>
      </c>
      <c r="AY249" s="99" t="s">
        <v>175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99" t="s">
        <v>77</v>
      </c>
      <c r="BK249" s="201">
        <f>ROUND(I249*H249,2)</f>
        <v>0</v>
      </c>
      <c r="BL249" s="99" t="s">
        <v>113</v>
      </c>
      <c r="BM249" s="99" t="s">
        <v>1569</v>
      </c>
    </row>
    <row r="250" spans="2:65" s="207" customFormat="1">
      <c r="B250" s="206"/>
      <c r="D250" s="202" t="s">
        <v>185</v>
      </c>
      <c r="E250" s="208" t="s">
        <v>5</v>
      </c>
      <c r="F250" s="209" t="s">
        <v>604</v>
      </c>
      <c r="H250" s="208" t="s">
        <v>5</v>
      </c>
      <c r="I250" s="10"/>
      <c r="L250" s="206"/>
      <c r="M250" s="210"/>
      <c r="N250" s="211"/>
      <c r="O250" s="211"/>
      <c r="P250" s="211"/>
      <c r="Q250" s="211"/>
      <c r="R250" s="211"/>
      <c r="S250" s="211"/>
      <c r="T250" s="212"/>
      <c r="AT250" s="208" t="s">
        <v>185</v>
      </c>
      <c r="AU250" s="208" t="s">
        <v>81</v>
      </c>
      <c r="AV250" s="207" t="s">
        <v>77</v>
      </c>
      <c r="AW250" s="207" t="s">
        <v>36</v>
      </c>
      <c r="AX250" s="207" t="s">
        <v>73</v>
      </c>
      <c r="AY250" s="208" t="s">
        <v>175</v>
      </c>
    </row>
    <row r="251" spans="2:65" s="214" customFormat="1">
      <c r="B251" s="213"/>
      <c r="D251" s="202" t="s">
        <v>185</v>
      </c>
      <c r="E251" s="215" t="s">
        <v>5</v>
      </c>
      <c r="F251" s="216" t="s">
        <v>1565</v>
      </c>
      <c r="H251" s="217">
        <v>2.09</v>
      </c>
      <c r="I251" s="11"/>
      <c r="L251" s="213"/>
      <c r="M251" s="218"/>
      <c r="N251" s="219"/>
      <c r="O251" s="219"/>
      <c r="P251" s="219"/>
      <c r="Q251" s="219"/>
      <c r="R251" s="219"/>
      <c r="S251" s="219"/>
      <c r="T251" s="220"/>
      <c r="AT251" s="215" t="s">
        <v>185</v>
      </c>
      <c r="AU251" s="215" t="s">
        <v>81</v>
      </c>
      <c r="AV251" s="214" t="s">
        <v>81</v>
      </c>
      <c r="AW251" s="214" t="s">
        <v>36</v>
      </c>
      <c r="AX251" s="214" t="s">
        <v>77</v>
      </c>
      <c r="AY251" s="215" t="s">
        <v>175</v>
      </c>
    </row>
    <row r="252" spans="2:65" s="109" customFormat="1" ht="25.5" customHeight="1">
      <c r="B252" s="110"/>
      <c r="C252" s="191" t="s">
        <v>425</v>
      </c>
      <c r="D252" s="191" t="s">
        <v>177</v>
      </c>
      <c r="E252" s="192" t="s">
        <v>1570</v>
      </c>
      <c r="F252" s="193" t="s">
        <v>1571</v>
      </c>
      <c r="G252" s="194" t="s">
        <v>180</v>
      </c>
      <c r="H252" s="195">
        <v>2.09</v>
      </c>
      <c r="I252" s="9"/>
      <c r="J252" s="196">
        <f>ROUND(I252*H252,2)</f>
        <v>0</v>
      </c>
      <c r="K252" s="193" t="s">
        <v>200</v>
      </c>
      <c r="L252" s="110"/>
      <c r="M252" s="197" t="s">
        <v>5</v>
      </c>
      <c r="N252" s="198" t="s">
        <v>44</v>
      </c>
      <c r="O252" s="111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AR252" s="99" t="s">
        <v>113</v>
      </c>
      <c r="AT252" s="99" t="s">
        <v>177</v>
      </c>
      <c r="AU252" s="99" t="s">
        <v>81</v>
      </c>
      <c r="AY252" s="99" t="s">
        <v>175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99" t="s">
        <v>77</v>
      </c>
      <c r="BK252" s="201">
        <f>ROUND(I252*H252,2)</f>
        <v>0</v>
      </c>
      <c r="BL252" s="99" t="s">
        <v>113</v>
      </c>
      <c r="BM252" s="99" t="s">
        <v>1572</v>
      </c>
    </row>
    <row r="253" spans="2:65" s="207" customFormat="1">
      <c r="B253" s="206"/>
      <c r="D253" s="202" t="s">
        <v>185</v>
      </c>
      <c r="E253" s="208" t="s">
        <v>5</v>
      </c>
      <c r="F253" s="209" t="s">
        <v>604</v>
      </c>
      <c r="H253" s="208" t="s">
        <v>5</v>
      </c>
      <c r="I253" s="10"/>
      <c r="L253" s="206"/>
      <c r="M253" s="210"/>
      <c r="N253" s="211"/>
      <c r="O253" s="211"/>
      <c r="P253" s="211"/>
      <c r="Q253" s="211"/>
      <c r="R253" s="211"/>
      <c r="S253" s="211"/>
      <c r="T253" s="212"/>
      <c r="AT253" s="208" t="s">
        <v>185</v>
      </c>
      <c r="AU253" s="208" t="s">
        <v>81</v>
      </c>
      <c r="AV253" s="207" t="s">
        <v>77</v>
      </c>
      <c r="AW253" s="207" t="s">
        <v>36</v>
      </c>
      <c r="AX253" s="207" t="s">
        <v>73</v>
      </c>
      <c r="AY253" s="208" t="s">
        <v>175</v>
      </c>
    </row>
    <row r="254" spans="2:65" s="214" customFormat="1">
      <c r="B254" s="213"/>
      <c r="D254" s="202" t="s">
        <v>185</v>
      </c>
      <c r="E254" s="215" t="s">
        <v>5</v>
      </c>
      <c r="F254" s="216" t="s">
        <v>1565</v>
      </c>
      <c r="H254" s="217">
        <v>2.09</v>
      </c>
      <c r="I254" s="11"/>
      <c r="L254" s="213"/>
      <c r="M254" s="218"/>
      <c r="N254" s="219"/>
      <c r="O254" s="219"/>
      <c r="P254" s="219"/>
      <c r="Q254" s="219"/>
      <c r="R254" s="219"/>
      <c r="S254" s="219"/>
      <c r="T254" s="220"/>
      <c r="AT254" s="215" t="s">
        <v>185</v>
      </c>
      <c r="AU254" s="215" t="s">
        <v>81</v>
      </c>
      <c r="AV254" s="214" t="s">
        <v>81</v>
      </c>
      <c r="AW254" s="214" t="s">
        <v>36</v>
      </c>
      <c r="AX254" s="214" t="s">
        <v>77</v>
      </c>
      <c r="AY254" s="215" t="s">
        <v>175</v>
      </c>
    </row>
    <row r="255" spans="2:65" s="109" customFormat="1" ht="25.5" customHeight="1">
      <c r="B255" s="110"/>
      <c r="C255" s="191" t="s">
        <v>430</v>
      </c>
      <c r="D255" s="191" t="s">
        <v>177</v>
      </c>
      <c r="E255" s="192" t="s">
        <v>1573</v>
      </c>
      <c r="F255" s="193" t="s">
        <v>1574</v>
      </c>
      <c r="G255" s="194" t="s">
        <v>180</v>
      </c>
      <c r="H255" s="195">
        <v>3.04</v>
      </c>
      <c r="I255" s="9"/>
      <c r="J255" s="196">
        <f>ROUND(I255*H255,2)</f>
        <v>0</v>
      </c>
      <c r="K255" s="193" t="s">
        <v>200</v>
      </c>
      <c r="L255" s="110"/>
      <c r="M255" s="197" t="s">
        <v>5</v>
      </c>
      <c r="N255" s="198" t="s">
        <v>44</v>
      </c>
      <c r="O255" s="111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AR255" s="99" t="s">
        <v>113</v>
      </c>
      <c r="AT255" s="99" t="s">
        <v>177</v>
      </c>
      <c r="AU255" s="99" t="s">
        <v>81</v>
      </c>
      <c r="AY255" s="99" t="s">
        <v>175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99" t="s">
        <v>77</v>
      </c>
      <c r="BK255" s="201">
        <f>ROUND(I255*H255,2)</f>
        <v>0</v>
      </c>
      <c r="BL255" s="99" t="s">
        <v>113</v>
      </c>
      <c r="BM255" s="99" t="s">
        <v>1575</v>
      </c>
    </row>
    <row r="256" spans="2:65" s="207" customFormat="1">
      <c r="B256" s="206"/>
      <c r="D256" s="202" t="s">
        <v>185</v>
      </c>
      <c r="E256" s="208" t="s">
        <v>5</v>
      </c>
      <c r="F256" s="209" t="s">
        <v>604</v>
      </c>
      <c r="H256" s="208" t="s">
        <v>5</v>
      </c>
      <c r="I256" s="10"/>
      <c r="L256" s="206"/>
      <c r="M256" s="210"/>
      <c r="N256" s="211"/>
      <c r="O256" s="211"/>
      <c r="P256" s="211"/>
      <c r="Q256" s="211"/>
      <c r="R256" s="211"/>
      <c r="S256" s="211"/>
      <c r="T256" s="212"/>
      <c r="AT256" s="208" t="s">
        <v>185</v>
      </c>
      <c r="AU256" s="208" t="s">
        <v>81</v>
      </c>
      <c r="AV256" s="207" t="s">
        <v>77</v>
      </c>
      <c r="AW256" s="207" t="s">
        <v>36</v>
      </c>
      <c r="AX256" s="207" t="s">
        <v>73</v>
      </c>
      <c r="AY256" s="208" t="s">
        <v>175</v>
      </c>
    </row>
    <row r="257" spans="2:65" s="207" customFormat="1">
      <c r="B257" s="206"/>
      <c r="D257" s="202" t="s">
        <v>185</v>
      </c>
      <c r="E257" s="208" t="s">
        <v>5</v>
      </c>
      <c r="F257" s="209" t="s">
        <v>187</v>
      </c>
      <c r="H257" s="208" t="s">
        <v>5</v>
      </c>
      <c r="I257" s="10"/>
      <c r="L257" s="206"/>
      <c r="M257" s="210"/>
      <c r="N257" s="211"/>
      <c r="O257" s="211"/>
      <c r="P257" s="211"/>
      <c r="Q257" s="211"/>
      <c r="R257" s="211"/>
      <c r="S257" s="211"/>
      <c r="T257" s="212"/>
      <c r="AT257" s="208" t="s">
        <v>185</v>
      </c>
      <c r="AU257" s="208" t="s">
        <v>81</v>
      </c>
      <c r="AV257" s="207" t="s">
        <v>77</v>
      </c>
      <c r="AW257" s="207" t="s">
        <v>36</v>
      </c>
      <c r="AX257" s="207" t="s">
        <v>73</v>
      </c>
      <c r="AY257" s="208" t="s">
        <v>175</v>
      </c>
    </row>
    <row r="258" spans="2:65" s="214" customFormat="1">
      <c r="B258" s="213"/>
      <c r="D258" s="202" t="s">
        <v>185</v>
      </c>
      <c r="E258" s="215" t="s">
        <v>5</v>
      </c>
      <c r="F258" s="216" t="s">
        <v>1576</v>
      </c>
      <c r="H258" s="217">
        <v>3.04</v>
      </c>
      <c r="I258" s="11"/>
      <c r="L258" s="213"/>
      <c r="M258" s="218"/>
      <c r="N258" s="219"/>
      <c r="O258" s="219"/>
      <c r="P258" s="219"/>
      <c r="Q258" s="219"/>
      <c r="R258" s="219"/>
      <c r="S258" s="219"/>
      <c r="T258" s="220"/>
      <c r="AT258" s="215" t="s">
        <v>185</v>
      </c>
      <c r="AU258" s="215" t="s">
        <v>81</v>
      </c>
      <c r="AV258" s="214" t="s">
        <v>81</v>
      </c>
      <c r="AW258" s="214" t="s">
        <v>36</v>
      </c>
      <c r="AX258" s="214" t="s">
        <v>77</v>
      </c>
      <c r="AY258" s="215" t="s">
        <v>175</v>
      </c>
    </row>
    <row r="259" spans="2:65" s="109" customFormat="1" ht="38.25" customHeight="1">
      <c r="B259" s="110"/>
      <c r="C259" s="191" t="s">
        <v>434</v>
      </c>
      <c r="D259" s="191" t="s">
        <v>177</v>
      </c>
      <c r="E259" s="192" t="s">
        <v>1577</v>
      </c>
      <c r="F259" s="193" t="s">
        <v>1578</v>
      </c>
      <c r="G259" s="194" t="s">
        <v>180</v>
      </c>
      <c r="H259" s="195">
        <v>3.04</v>
      </c>
      <c r="I259" s="9"/>
      <c r="J259" s="196">
        <f>ROUND(I259*H259,2)</f>
        <v>0</v>
      </c>
      <c r="K259" s="193" t="s">
        <v>200</v>
      </c>
      <c r="L259" s="110"/>
      <c r="M259" s="197" t="s">
        <v>5</v>
      </c>
      <c r="N259" s="198" t="s">
        <v>44</v>
      </c>
      <c r="O259" s="111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AR259" s="99" t="s">
        <v>113</v>
      </c>
      <c r="AT259" s="99" t="s">
        <v>177</v>
      </c>
      <c r="AU259" s="99" t="s">
        <v>81</v>
      </c>
      <c r="AY259" s="99" t="s">
        <v>175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99" t="s">
        <v>77</v>
      </c>
      <c r="BK259" s="201">
        <f>ROUND(I259*H259,2)</f>
        <v>0</v>
      </c>
      <c r="BL259" s="99" t="s">
        <v>113</v>
      </c>
      <c r="BM259" s="99" t="s">
        <v>1579</v>
      </c>
    </row>
    <row r="260" spans="2:65" s="207" customFormat="1">
      <c r="B260" s="206"/>
      <c r="D260" s="202" t="s">
        <v>185</v>
      </c>
      <c r="E260" s="208" t="s">
        <v>5</v>
      </c>
      <c r="F260" s="209" t="s">
        <v>604</v>
      </c>
      <c r="H260" s="208" t="s">
        <v>5</v>
      </c>
      <c r="I260" s="10"/>
      <c r="L260" s="206"/>
      <c r="M260" s="210"/>
      <c r="N260" s="211"/>
      <c r="O260" s="211"/>
      <c r="P260" s="211"/>
      <c r="Q260" s="211"/>
      <c r="R260" s="211"/>
      <c r="S260" s="211"/>
      <c r="T260" s="212"/>
      <c r="AT260" s="208" t="s">
        <v>185</v>
      </c>
      <c r="AU260" s="208" t="s">
        <v>81</v>
      </c>
      <c r="AV260" s="207" t="s">
        <v>77</v>
      </c>
      <c r="AW260" s="207" t="s">
        <v>36</v>
      </c>
      <c r="AX260" s="207" t="s">
        <v>73</v>
      </c>
      <c r="AY260" s="208" t="s">
        <v>175</v>
      </c>
    </row>
    <row r="261" spans="2:65" s="207" customFormat="1">
      <c r="B261" s="206"/>
      <c r="D261" s="202" t="s">
        <v>185</v>
      </c>
      <c r="E261" s="208" t="s">
        <v>5</v>
      </c>
      <c r="F261" s="209" t="s">
        <v>187</v>
      </c>
      <c r="H261" s="208" t="s">
        <v>5</v>
      </c>
      <c r="I261" s="10"/>
      <c r="L261" s="206"/>
      <c r="M261" s="210"/>
      <c r="N261" s="211"/>
      <c r="O261" s="211"/>
      <c r="P261" s="211"/>
      <c r="Q261" s="211"/>
      <c r="R261" s="211"/>
      <c r="S261" s="211"/>
      <c r="T261" s="212"/>
      <c r="AT261" s="208" t="s">
        <v>185</v>
      </c>
      <c r="AU261" s="208" t="s">
        <v>81</v>
      </c>
      <c r="AV261" s="207" t="s">
        <v>77</v>
      </c>
      <c r="AW261" s="207" t="s">
        <v>36</v>
      </c>
      <c r="AX261" s="207" t="s">
        <v>73</v>
      </c>
      <c r="AY261" s="208" t="s">
        <v>175</v>
      </c>
    </row>
    <row r="262" spans="2:65" s="214" customFormat="1">
      <c r="B262" s="213"/>
      <c r="D262" s="202" t="s">
        <v>185</v>
      </c>
      <c r="E262" s="215" t="s">
        <v>5</v>
      </c>
      <c r="F262" s="216" t="s">
        <v>1576</v>
      </c>
      <c r="H262" s="217">
        <v>3.04</v>
      </c>
      <c r="I262" s="11"/>
      <c r="L262" s="213"/>
      <c r="M262" s="218"/>
      <c r="N262" s="219"/>
      <c r="O262" s="219"/>
      <c r="P262" s="219"/>
      <c r="Q262" s="219"/>
      <c r="R262" s="219"/>
      <c r="S262" s="219"/>
      <c r="T262" s="220"/>
      <c r="AT262" s="215" t="s">
        <v>185</v>
      </c>
      <c r="AU262" s="215" t="s">
        <v>81</v>
      </c>
      <c r="AV262" s="214" t="s">
        <v>81</v>
      </c>
      <c r="AW262" s="214" t="s">
        <v>36</v>
      </c>
      <c r="AX262" s="214" t="s">
        <v>77</v>
      </c>
      <c r="AY262" s="215" t="s">
        <v>175</v>
      </c>
    </row>
    <row r="263" spans="2:65" s="109" customFormat="1" ht="51" customHeight="1">
      <c r="B263" s="110"/>
      <c r="C263" s="191" t="s">
        <v>438</v>
      </c>
      <c r="D263" s="191" t="s">
        <v>177</v>
      </c>
      <c r="E263" s="192" t="s">
        <v>1580</v>
      </c>
      <c r="F263" s="193" t="s">
        <v>1581</v>
      </c>
      <c r="G263" s="194" t="s">
        <v>180</v>
      </c>
      <c r="H263" s="195">
        <v>2.56</v>
      </c>
      <c r="I263" s="9"/>
      <c r="J263" s="196">
        <f>ROUND(I263*H263,2)</f>
        <v>0</v>
      </c>
      <c r="K263" s="193" t="s">
        <v>5</v>
      </c>
      <c r="L263" s="110"/>
      <c r="M263" s="197" t="s">
        <v>5</v>
      </c>
      <c r="N263" s="198" t="s">
        <v>44</v>
      </c>
      <c r="O263" s="111"/>
      <c r="P263" s="199">
        <f>O263*H263</f>
        <v>0</v>
      </c>
      <c r="Q263" s="199">
        <v>0.10362</v>
      </c>
      <c r="R263" s="199">
        <f>Q263*H263</f>
        <v>0.26526720000000004</v>
      </c>
      <c r="S263" s="199">
        <v>0</v>
      </c>
      <c r="T263" s="200">
        <f>S263*H263</f>
        <v>0</v>
      </c>
      <c r="AR263" s="99" t="s">
        <v>113</v>
      </c>
      <c r="AT263" s="99" t="s">
        <v>177</v>
      </c>
      <c r="AU263" s="99" t="s">
        <v>81</v>
      </c>
      <c r="AY263" s="99" t="s">
        <v>175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99" t="s">
        <v>77</v>
      </c>
      <c r="BK263" s="201">
        <f>ROUND(I263*H263,2)</f>
        <v>0</v>
      </c>
      <c r="BL263" s="99" t="s">
        <v>113</v>
      </c>
      <c r="BM263" s="99" t="s">
        <v>1582</v>
      </c>
    </row>
    <row r="264" spans="2:65" s="207" customFormat="1">
      <c r="B264" s="206"/>
      <c r="D264" s="202" t="s">
        <v>185</v>
      </c>
      <c r="E264" s="208" t="s">
        <v>5</v>
      </c>
      <c r="F264" s="209" t="s">
        <v>1583</v>
      </c>
      <c r="H264" s="208" t="s">
        <v>5</v>
      </c>
      <c r="I264" s="10"/>
      <c r="L264" s="206"/>
      <c r="M264" s="210"/>
      <c r="N264" s="211"/>
      <c r="O264" s="211"/>
      <c r="P264" s="211"/>
      <c r="Q264" s="211"/>
      <c r="R264" s="211"/>
      <c r="S264" s="211"/>
      <c r="T264" s="212"/>
      <c r="AT264" s="208" t="s">
        <v>185</v>
      </c>
      <c r="AU264" s="208" t="s">
        <v>81</v>
      </c>
      <c r="AV264" s="207" t="s">
        <v>77</v>
      </c>
      <c r="AW264" s="207" t="s">
        <v>36</v>
      </c>
      <c r="AX264" s="207" t="s">
        <v>73</v>
      </c>
      <c r="AY264" s="208" t="s">
        <v>175</v>
      </c>
    </row>
    <row r="265" spans="2:65" s="214" customFormat="1">
      <c r="B265" s="213"/>
      <c r="D265" s="202" t="s">
        <v>185</v>
      </c>
      <c r="E265" s="215" t="s">
        <v>5</v>
      </c>
      <c r="F265" s="216" t="s">
        <v>1451</v>
      </c>
      <c r="H265" s="217">
        <v>2.56</v>
      </c>
      <c r="I265" s="11"/>
      <c r="L265" s="213"/>
      <c r="M265" s="218"/>
      <c r="N265" s="219"/>
      <c r="O265" s="219"/>
      <c r="P265" s="219"/>
      <c r="Q265" s="219"/>
      <c r="R265" s="219"/>
      <c r="S265" s="219"/>
      <c r="T265" s="220"/>
      <c r="AT265" s="215" t="s">
        <v>185</v>
      </c>
      <c r="AU265" s="215" t="s">
        <v>81</v>
      </c>
      <c r="AV265" s="214" t="s">
        <v>81</v>
      </c>
      <c r="AW265" s="214" t="s">
        <v>36</v>
      </c>
      <c r="AX265" s="214" t="s">
        <v>77</v>
      </c>
      <c r="AY265" s="215" t="s">
        <v>175</v>
      </c>
    </row>
    <row r="266" spans="2:65" s="179" customFormat="1" ht="29.85" customHeight="1">
      <c r="B266" s="178"/>
      <c r="D266" s="180" t="s">
        <v>72</v>
      </c>
      <c r="E266" s="189" t="s">
        <v>225</v>
      </c>
      <c r="F266" s="189" t="s">
        <v>380</v>
      </c>
      <c r="I266" s="8"/>
      <c r="J266" s="190">
        <f>BK266</f>
        <v>0</v>
      </c>
      <c r="L266" s="178"/>
      <c r="M266" s="183"/>
      <c r="N266" s="184"/>
      <c r="O266" s="184"/>
      <c r="P266" s="185">
        <f>SUM(P267:P408)</f>
        <v>0</v>
      </c>
      <c r="Q266" s="184"/>
      <c r="R266" s="185">
        <f>SUM(R267:R408)</f>
        <v>10.215993059999995</v>
      </c>
      <c r="S266" s="184"/>
      <c r="T266" s="186">
        <f>SUM(T267:T408)</f>
        <v>0.90636000000000005</v>
      </c>
      <c r="AR266" s="180" t="s">
        <v>77</v>
      </c>
      <c r="AT266" s="187" t="s">
        <v>72</v>
      </c>
      <c r="AU266" s="187" t="s">
        <v>77</v>
      </c>
      <c r="AY266" s="180" t="s">
        <v>175</v>
      </c>
      <c r="BK266" s="188">
        <f>SUM(BK267:BK408)</f>
        <v>0</v>
      </c>
    </row>
    <row r="267" spans="2:65" s="109" customFormat="1" ht="25.5" customHeight="1">
      <c r="B267" s="110"/>
      <c r="C267" s="191" t="s">
        <v>442</v>
      </c>
      <c r="D267" s="191" t="s">
        <v>177</v>
      </c>
      <c r="E267" s="192" t="s">
        <v>626</v>
      </c>
      <c r="F267" s="193" t="s">
        <v>627</v>
      </c>
      <c r="G267" s="194" t="s">
        <v>199</v>
      </c>
      <c r="H267" s="195">
        <v>275.11</v>
      </c>
      <c r="I267" s="9"/>
      <c r="J267" s="196">
        <f>ROUND(I267*H267,2)</f>
        <v>0</v>
      </c>
      <c r="K267" s="193" t="s">
        <v>200</v>
      </c>
      <c r="L267" s="110"/>
      <c r="M267" s="197" t="s">
        <v>5</v>
      </c>
      <c r="N267" s="198" t="s">
        <v>44</v>
      </c>
      <c r="O267" s="111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AR267" s="99" t="s">
        <v>113</v>
      </c>
      <c r="AT267" s="99" t="s">
        <v>177</v>
      </c>
      <c r="AU267" s="99" t="s">
        <v>81</v>
      </c>
      <c r="AY267" s="99" t="s">
        <v>175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99" t="s">
        <v>77</v>
      </c>
      <c r="BK267" s="201">
        <f>ROUND(I267*H267,2)</f>
        <v>0</v>
      </c>
      <c r="BL267" s="99" t="s">
        <v>113</v>
      </c>
      <c r="BM267" s="99" t="s">
        <v>1584</v>
      </c>
    </row>
    <row r="268" spans="2:65" s="207" customFormat="1">
      <c r="B268" s="206"/>
      <c r="D268" s="202" t="s">
        <v>185</v>
      </c>
      <c r="E268" s="208" t="s">
        <v>5</v>
      </c>
      <c r="F268" s="209" t="s">
        <v>1545</v>
      </c>
      <c r="H268" s="208" t="s">
        <v>5</v>
      </c>
      <c r="I268" s="10"/>
      <c r="L268" s="206"/>
      <c r="M268" s="210"/>
      <c r="N268" s="211"/>
      <c r="O268" s="211"/>
      <c r="P268" s="211"/>
      <c r="Q268" s="211"/>
      <c r="R268" s="211"/>
      <c r="S268" s="211"/>
      <c r="T268" s="212"/>
      <c r="AT268" s="208" t="s">
        <v>185</v>
      </c>
      <c r="AU268" s="208" t="s">
        <v>81</v>
      </c>
      <c r="AV268" s="207" t="s">
        <v>77</v>
      </c>
      <c r="AW268" s="207" t="s">
        <v>36</v>
      </c>
      <c r="AX268" s="207" t="s">
        <v>73</v>
      </c>
      <c r="AY268" s="208" t="s">
        <v>175</v>
      </c>
    </row>
    <row r="269" spans="2:65" s="214" customFormat="1">
      <c r="B269" s="213"/>
      <c r="D269" s="202" t="s">
        <v>185</v>
      </c>
      <c r="E269" s="215" t="s">
        <v>5</v>
      </c>
      <c r="F269" s="216" t="s">
        <v>1585</v>
      </c>
      <c r="H269" s="217">
        <v>275.11</v>
      </c>
      <c r="I269" s="11"/>
      <c r="L269" s="213"/>
      <c r="M269" s="218"/>
      <c r="N269" s="219"/>
      <c r="O269" s="219"/>
      <c r="P269" s="219"/>
      <c r="Q269" s="219"/>
      <c r="R269" s="219"/>
      <c r="S269" s="219"/>
      <c r="T269" s="220"/>
      <c r="AT269" s="215" t="s">
        <v>185</v>
      </c>
      <c r="AU269" s="215" t="s">
        <v>81</v>
      </c>
      <c r="AV269" s="214" t="s">
        <v>81</v>
      </c>
      <c r="AW269" s="214" t="s">
        <v>36</v>
      </c>
      <c r="AX269" s="214" t="s">
        <v>77</v>
      </c>
      <c r="AY269" s="215" t="s">
        <v>175</v>
      </c>
    </row>
    <row r="270" spans="2:65" s="109" customFormat="1" ht="16.5" customHeight="1">
      <c r="B270" s="110"/>
      <c r="C270" s="229" t="s">
        <v>446</v>
      </c>
      <c r="D270" s="229" t="s">
        <v>287</v>
      </c>
      <c r="E270" s="230" t="s">
        <v>629</v>
      </c>
      <c r="F270" s="231" t="s">
        <v>630</v>
      </c>
      <c r="G270" s="232" t="s">
        <v>199</v>
      </c>
      <c r="H270" s="233">
        <v>275.11</v>
      </c>
      <c r="I270" s="13"/>
      <c r="J270" s="234">
        <f>ROUND(I270*H270,2)</f>
        <v>0</v>
      </c>
      <c r="K270" s="231" t="s">
        <v>5</v>
      </c>
      <c r="L270" s="235"/>
      <c r="M270" s="236" t="s">
        <v>5</v>
      </c>
      <c r="N270" s="237" t="s">
        <v>44</v>
      </c>
      <c r="O270" s="111"/>
      <c r="P270" s="199">
        <f>O270*H270</f>
        <v>0</v>
      </c>
      <c r="Q270" s="199">
        <v>1.4500000000000001E-2</v>
      </c>
      <c r="R270" s="199">
        <f>Q270*H270</f>
        <v>3.9890950000000003</v>
      </c>
      <c r="S270" s="199">
        <v>0</v>
      </c>
      <c r="T270" s="200">
        <f>S270*H270</f>
        <v>0</v>
      </c>
      <c r="AR270" s="99" t="s">
        <v>225</v>
      </c>
      <c r="AT270" s="99" t="s">
        <v>287</v>
      </c>
      <c r="AU270" s="99" t="s">
        <v>81</v>
      </c>
      <c r="AY270" s="99" t="s">
        <v>175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99" t="s">
        <v>77</v>
      </c>
      <c r="BK270" s="201">
        <f>ROUND(I270*H270,2)</f>
        <v>0</v>
      </c>
      <c r="BL270" s="99" t="s">
        <v>113</v>
      </c>
      <c r="BM270" s="99" t="s">
        <v>1586</v>
      </c>
    </row>
    <row r="271" spans="2:65" s="207" customFormat="1">
      <c r="B271" s="206"/>
      <c r="D271" s="202" t="s">
        <v>185</v>
      </c>
      <c r="E271" s="208" t="s">
        <v>5</v>
      </c>
      <c r="F271" s="209" t="s">
        <v>632</v>
      </c>
      <c r="H271" s="208" t="s">
        <v>5</v>
      </c>
      <c r="I271" s="10"/>
      <c r="L271" s="206"/>
      <c r="M271" s="210"/>
      <c r="N271" s="211"/>
      <c r="O271" s="211"/>
      <c r="P271" s="211"/>
      <c r="Q271" s="211"/>
      <c r="R271" s="211"/>
      <c r="S271" s="211"/>
      <c r="T271" s="212"/>
      <c r="AT271" s="208" t="s">
        <v>185</v>
      </c>
      <c r="AU271" s="208" t="s">
        <v>81</v>
      </c>
      <c r="AV271" s="207" t="s">
        <v>77</v>
      </c>
      <c r="AW271" s="207" t="s">
        <v>36</v>
      </c>
      <c r="AX271" s="207" t="s">
        <v>73</v>
      </c>
      <c r="AY271" s="208" t="s">
        <v>175</v>
      </c>
    </row>
    <row r="272" spans="2:65" s="214" customFormat="1">
      <c r="B272" s="213"/>
      <c r="D272" s="202" t="s">
        <v>185</v>
      </c>
      <c r="E272" s="215" t="s">
        <v>5</v>
      </c>
      <c r="F272" s="216" t="s">
        <v>1585</v>
      </c>
      <c r="H272" s="217">
        <v>275.11</v>
      </c>
      <c r="I272" s="11"/>
      <c r="L272" s="213"/>
      <c r="M272" s="218"/>
      <c r="N272" s="219"/>
      <c r="O272" s="219"/>
      <c r="P272" s="219"/>
      <c r="Q272" s="219"/>
      <c r="R272" s="219"/>
      <c r="S272" s="219"/>
      <c r="T272" s="220"/>
      <c r="AT272" s="215" t="s">
        <v>185</v>
      </c>
      <c r="AU272" s="215" t="s">
        <v>81</v>
      </c>
      <c r="AV272" s="214" t="s">
        <v>81</v>
      </c>
      <c r="AW272" s="214" t="s">
        <v>36</v>
      </c>
      <c r="AX272" s="214" t="s">
        <v>77</v>
      </c>
      <c r="AY272" s="215" t="s">
        <v>175</v>
      </c>
    </row>
    <row r="273" spans="2:65" s="109" customFormat="1" ht="25.5" customHeight="1">
      <c r="B273" s="110"/>
      <c r="C273" s="191" t="s">
        <v>450</v>
      </c>
      <c r="D273" s="191" t="s">
        <v>177</v>
      </c>
      <c r="E273" s="192" t="s">
        <v>1587</v>
      </c>
      <c r="F273" s="193" t="s">
        <v>1588</v>
      </c>
      <c r="G273" s="194" t="s">
        <v>199</v>
      </c>
      <c r="H273" s="195">
        <v>16.28</v>
      </c>
      <c r="I273" s="9"/>
      <c r="J273" s="196">
        <f>ROUND(I273*H273,2)</f>
        <v>0</v>
      </c>
      <c r="K273" s="193" t="s">
        <v>200</v>
      </c>
      <c r="L273" s="110"/>
      <c r="M273" s="197" t="s">
        <v>5</v>
      </c>
      <c r="N273" s="198" t="s">
        <v>44</v>
      </c>
      <c r="O273" s="111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AR273" s="99" t="s">
        <v>113</v>
      </c>
      <c r="AT273" s="99" t="s">
        <v>177</v>
      </c>
      <c r="AU273" s="99" t="s">
        <v>81</v>
      </c>
      <c r="AY273" s="99" t="s">
        <v>175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99" t="s">
        <v>77</v>
      </c>
      <c r="BK273" s="201">
        <f>ROUND(I273*H273,2)</f>
        <v>0</v>
      </c>
      <c r="BL273" s="99" t="s">
        <v>113</v>
      </c>
      <c r="BM273" s="99" t="s">
        <v>1589</v>
      </c>
    </row>
    <row r="274" spans="2:65" s="207" customFormat="1">
      <c r="B274" s="206"/>
      <c r="D274" s="202" t="s">
        <v>185</v>
      </c>
      <c r="E274" s="208" t="s">
        <v>5</v>
      </c>
      <c r="F274" s="209" t="s">
        <v>1545</v>
      </c>
      <c r="H274" s="208" t="s">
        <v>5</v>
      </c>
      <c r="I274" s="10"/>
      <c r="L274" s="206"/>
      <c r="M274" s="210"/>
      <c r="N274" s="211"/>
      <c r="O274" s="211"/>
      <c r="P274" s="211"/>
      <c r="Q274" s="211"/>
      <c r="R274" s="211"/>
      <c r="S274" s="211"/>
      <c r="T274" s="212"/>
      <c r="AT274" s="208" t="s">
        <v>185</v>
      </c>
      <c r="AU274" s="208" t="s">
        <v>81</v>
      </c>
      <c r="AV274" s="207" t="s">
        <v>77</v>
      </c>
      <c r="AW274" s="207" t="s">
        <v>36</v>
      </c>
      <c r="AX274" s="207" t="s">
        <v>73</v>
      </c>
      <c r="AY274" s="208" t="s">
        <v>175</v>
      </c>
    </row>
    <row r="275" spans="2:65" s="214" customFormat="1">
      <c r="B275" s="213"/>
      <c r="D275" s="202" t="s">
        <v>185</v>
      </c>
      <c r="E275" s="215" t="s">
        <v>5</v>
      </c>
      <c r="F275" s="216" t="s">
        <v>1590</v>
      </c>
      <c r="H275" s="217">
        <v>16.28</v>
      </c>
      <c r="I275" s="11"/>
      <c r="L275" s="213"/>
      <c r="M275" s="218"/>
      <c r="N275" s="219"/>
      <c r="O275" s="219"/>
      <c r="P275" s="219"/>
      <c r="Q275" s="219"/>
      <c r="R275" s="219"/>
      <c r="S275" s="219"/>
      <c r="T275" s="220"/>
      <c r="AT275" s="215" t="s">
        <v>185</v>
      </c>
      <c r="AU275" s="215" t="s">
        <v>81</v>
      </c>
      <c r="AV275" s="214" t="s">
        <v>81</v>
      </c>
      <c r="AW275" s="214" t="s">
        <v>36</v>
      </c>
      <c r="AX275" s="214" t="s">
        <v>77</v>
      </c>
      <c r="AY275" s="215" t="s">
        <v>175</v>
      </c>
    </row>
    <row r="276" spans="2:65" s="109" customFormat="1" ht="16.5" customHeight="1">
      <c r="B276" s="110"/>
      <c r="C276" s="229" t="s">
        <v>455</v>
      </c>
      <c r="D276" s="229" t="s">
        <v>287</v>
      </c>
      <c r="E276" s="230" t="s">
        <v>1591</v>
      </c>
      <c r="F276" s="231" t="s">
        <v>1592</v>
      </c>
      <c r="G276" s="232" t="s">
        <v>199</v>
      </c>
      <c r="H276" s="233">
        <v>16.28</v>
      </c>
      <c r="I276" s="13"/>
      <c r="J276" s="234">
        <f>ROUND(I276*H276,2)</f>
        <v>0</v>
      </c>
      <c r="K276" s="231" t="s">
        <v>5</v>
      </c>
      <c r="L276" s="235"/>
      <c r="M276" s="236" t="s">
        <v>5</v>
      </c>
      <c r="N276" s="237" t="s">
        <v>44</v>
      </c>
      <c r="O276" s="111"/>
      <c r="P276" s="199">
        <f>O276*H276</f>
        <v>0</v>
      </c>
      <c r="Q276" s="199">
        <v>1.77E-2</v>
      </c>
      <c r="R276" s="199">
        <f>Q276*H276</f>
        <v>0.28815600000000002</v>
      </c>
      <c r="S276" s="199">
        <v>0</v>
      </c>
      <c r="T276" s="200">
        <f>S276*H276</f>
        <v>0</v>
      </c>
      <c r="AR276" s="99" t="s">
        <v>225</v>
      </c>
      <c r="AT276" s="99" t="s">
        <v>287</v>
      </c>
      <c r="AU276" s="99" t="s">
        <v>81</v>
      </c>
      <c r="AY276" s="99" t="s">
        <v>175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99" t="s">
        <v>77</v>
      </c>
      <c r="BK276" s="201">
        <f>ROUND(I276*H276,2)</f>
        <v>0</v>
      </c>
      <c r="BL276" s="99" t="s">
        <v>113</v>
      </c>
      <c r="BM276" s="99" t="s">
        <v>1593</v>
      </c>
    </row>
    <row r="277" spans="2:65" s="207" customFormat="1">
      <c r="B277" s="206"/>
      <c r="D277" s="202" t="s">
        <v>185</v>
      </c>
      <c r="E277" s="208" t="s">
        <v>5</v>
      </c>
      <c r="F277" s="209" t="s">
        <v>632</v>
      </c>
      <c r="H277" s="208" t="s">
        <v>5</v>
      </c>
      <c r="I277" s="10"/>
      <c r="L277" s="206"/>
      <c r="M277" s="210"/>
      <c r="N277" s="211"/>
      <c r="O277" s="211"/>
      <c r="P277" s="211"/>
      <c r="Q277" s="211"/>
      <c r="R277" s="211"/>
      <c r="S277" s="211"/>
      <c r="T277" s="212"/>
      <c r="AT277" s="208" t="s">
        <v>185</v>
      </c>
      <c r="AU277" s="208" t="s">
        <v>81</v>
      </c>
      <c r="AV277" s="207" t="s">
        <v>77</v>
      </c>
      <c r="AW277" s="207" t="s">
        <v>36</v>
      </c>
      <c r="AX277" s="207" t="s">
        <v>73</v>
      </c>
      <c r="AY277" s="208" t="s">
        <v>175</v>
      </c>
    </row>
    <row r="278" spans="2:65" s="214" customFormat="1">
      <c r="B278" s="213"/>
      <c r="D278" s="202" t="s">
        <v>185</v>
      </c>
      <c r="E278" s="215" t="s">
        <v>5</v>
      </c>
      <c r="F278" s="216" t="s">
        <v>1590</v>
      </c>
      <c r="H278" s="217">
        <v>16.28</v>
      </c>
      <c r="I278" s="11"/>
      <c r="L278" s="213"/>
      <c r="M278" s="218"/>
      <c r="N278" s="219"/>
      <c r="O278" s="219"/>
      <c r="P278" s="219"/>
      <c r="Q278" s="219"/>
      <c r="R278" s="219"/>
      <c r="S278" s="219"/>
      <c r="T278" s="220"/>
      <c r="AT278" s="215" t="s">
        <v>185</v>
      </c>
      <c r="AU278" s="215" t="s">
        <v>81</v>
      </c>
      <c r="AV278" s="214" t="s">
        <v>81</v>
      </c>
      <c r="AW278" s="214" t="s">
        <v>36</v>
      </c>
      <c r="AX278" s="214" t="s">
        <v>77</v>
      </c>
      <c r="AY278" s="215" t="s">
        <v>175</v>
      </c>
    </row>
    <row r="279" spans="2:65" s="109" customFormat="1" ht="38.25" customHeight="1">
      <c r="B279" s="110"/>
      <c r="C279" s="191" t="s">
        <v>459</v>
      </c>
      <c r="D279" s="191" t="s">
        <v>177</v>
      </c>
      <c r="E279" s="192" t="s">
        <v>1594</v>
      </c>
      <c r="F279" s="193" t="s">
        <v>1595</v>
      </c>
      <c r="G279" s="194" t="s">
        <v>341</v>
      </c>
      <c r="H279" s="195">
        <v>4</v>
      </c>
      <c r="I279" s="9"/>
      <c r="J279" s="196">
        <f>ROUND(I279*H279,2)</f>
        <v>0</v>
      </c>
      <c r="K279" s="193" t="s">
        <v>200</v>
      </c>
      <c r="L279" s="110"/>
      <c r="M279" s="197" t="s">
        <v>5</v>
      </c>
      <c r="N279" s="198" t="s">
        <v>44</v>
      </c>
      <c r="O279" s="111"/>
      <c r="P279" s="199">
        <f>O279*H279</f>
        <v>0</v>
      </c>
      <c r="Q279" s="199">
        <v>1.67E-3</v>
      </c>
      <c r="R279" s="199">
        <f>Q279*H279</f>
        <v>6.6800000000000002E-3</v>
      </c>
      <c r="S279" s="199">
        <v>0</v>
      </c>
      <c r="T279" s="200">
        <f>S279*H279</f>
        <v>0</v>
      </c>
      <c r="AR279" s="99" t="s">
        <v>113</v>
      </c>
      <c r="AT279" s="99" t="s">
        <v>177</v>
      </c>
      <c r="AU279" s="99" t="s">
        <v>81</v>
      </c>
      <c r="AY279" s="99" t="s">
        <v>175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99" t="s">
        <v>77</v>
      </c>
      <c r="BK279" s="201">
        <f>ROUND(I279*H279,2)</f>
        <v>0</v>
      </c>
      <c r="BL279" s="99" t="s">
        <v>113</v>
      </c>
      <c r="BM279" s="99" t="s">
        <v>1596</v>
      </c>
    </row>
    <row r="280" spans="2:65" s="207" customFormat="1">
      <c r="B280" s="206"/>
      <c r="D280" s="202" t="s">
        <v>185</v>
      </c>
      <c r="E280" s="208" t="s">
        <v>5</v>
      </c>
      <c r="F280" s="209" t="s">
        <v>1545</v>
      </c>
      <c r="H280" s="208" t="s">
        <v>5</v>
      </c>
      <c r="I280" s="10"/>
      <c r="L280" s="206"/>
      <c r="M280" s="210"/>
      <c r="N280" s="211"/>
      <c r="O280" s="211"/>
      <c r="P280" s="211"/>
      <c r="Q280" s="211"/>
      <c r="R280" s="211"/>
      <c r="S280" s="211"/>
      <c r="T280" s="212"/>
      <c r="AT280" s="208" t="s">
        <v>185</v>
      </c>
      <c r="AU280" s="208" t="s">
        <v>81</v>
      </c>
      <c r="AV280" s="207" t="s">
        <v>77</v>
      </c>
      <c r="AW280" s="207" t="s">
        <v>36</v>
      </c>
      <c r="AX280" s="207" t="s">
        <v>73</v>
      </c>
      <c r="AY280" s="208" t="s">
        <v>175</v>
      </c>
    </row>
    <row r="281" spans="2:65" s="214" customFormat="1">
      <c r="B281" s="213"/>
      <c r="D281" s="202" t="s">
        <v>185</v>
      </c>
      <c r="E281" s="215" t="s">
        <v>5</v>
      </c>
      <c r="F281" s="216" t="s">
        <v>1597</v>
      </c>
      <c r="H281" s="217">
        <v>4</v>
      </c>
      <c r="I281" s="11"/>
      <c r="L281" s="213"/>
      <c r="M281" s="218"/>
      <c r="N281" s="219"/>
      <c r="O281" s="219"/>
      <c r="P281" s="219"/>
      <c r="Q281" s="219"/>
      <c r="R281" s="219"/>
      <c r="S281" s="219"/>
      <c r="T281" s="220"/>
      <c r="AT281" s="215" t="s">
        <v>185</v>
      </c>
      <c r="AU281" s="215" t="s">
        <v>81</v>
      </c>
      <c r="AV281" s="214" t="s">
        <v>81</v>
      </c>
      <c r="AW281" s="214" t="s">
        <v>36</v>
      </c>
      <c r="AX281" s="214" t="s">
        <v>77</v>
      </c>
      <c r="AY281" s="215" t="s">
        <v>175</v>
      </c>
    </row>
    <row r="282" spans="2:65" s="109" customFormat="1" ht="16.5" customHeight="1">
      <c r="B282" s="110"/>
      <c r="C282" s="229" t="s">
        <v>463</v>
      </c>
      <c r="D282" s="229" t="s">
        <v>287</v>
      </c>
      <c r="E282" s="230" t="s">
        <v>1598</v>
      </c>
      <c r="F282" s="231" t="s">
        <v>1599</v>
      </c>
      <c r="G282" s="232" t="s">
        <v>341</v>
      </c>
      <c r="H282" s="233">
        <v>2</v>
      </c>
      <c r="I282" s="13"/>
      <c r="J282" s="234">
        <f>ROUND(I282*H282,2)</f>
        <v>0</v>
      </c>
      <c r="K282" s="231" t="s">
        <v>5</v>
      </c>
      <c r="L282" s="235"/>
      <c r="M282" s="236" t="s">
        <v>5</v>
      </c>
      <c r="N282" s="237" t="s">
        <v>44</v>
      </c>
      <c r="O282" s="111"/>
      <c r="P282" s="199">
        <f>O282*H282</f>
        <v>0</v>
      </c>
      <c r="Q282" s="199">
        <v>9.9000000000000008E-3</v>
      </c>
      <c r="R282" s="199">
        <f>Q282*H282</f>
        <v>1.9800000000000002E-2</v>
      </c>
      <c r="S282" s="199">
        <v>0</v>
      </c>
      <c r="T282" s="200">
        <f>S282*H282</f>
        <v>0</v>
      </c>
      <c r="AR282" s="99" t="s">
        <v>225</v>
      </c>
      <c r="AT282" s="99" t="s">
        <v>287</v>
      </c>
      <c r="AU282" s="99" t="s">
        <v>81</v>
      </c>
      <c r="AY282" s="99" t="s">
        <v>175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99" t="s">
        <v>77</v>
      </c>
      <c r="BK282" s="201">
        <f>ROUND(I282*H282,2)</f>
        <v>0</v>
      </c>
      <c r="BL282" s="99" t="s">
        <v>113</v>
      </c>
      <c r="BM282" s="99" t="s">
        <v>1600</v>
      </c>
    </row>
    <row r="283" spans="2:65" s="109" customFormat="1" ht="16.5" customHeight="1">
      <c r="B283" s="110"/>
      <c r="C283" s="229" t="s">
        <v>468</v>
      </c>
      <c r="D283" s="229" t="s">
        <v>287</v>
      </c>
      <c r="E283" s="230" t="s">
        <v>1601</v>
      </c>
      <c r="F283" s="231" t="s">
        <v>1602</v>
      </c>
      <c r="G283" s="232" t="s">
        <v>341</v>
      </c>
      <c r="H283" s="233">
        <v>2</v>
      </c>
      <c r="I283" s="13"/>
      <c r="J283" s="234">
        <f>ROUND(I283*H283,2)</f>
        <v>0</v>
      </c>
      <c r="K283" s="231" t="s">
        <v>5</v>
      </c>
      <c r="L283" s="235"/>
      <c r="M283" s="236" t="s">
        <v>5</v>
      </c>
      <c r="N283" s="237" t="s">
        <v>44</v>
      </c>
      <c r="O283" s="111"/>
      <c r="P283" s="199">
        <f>O283*H283</f>
        <v>0</v>
      </c>
      <c r="Q283" s="199">
        <v>1.34E-2</v>
      </c>
      <c r="R283" s="199">
        <f>Q283*H283</f>
        <v>2.6800000000000001E-2</v>
      </c>
      <c r="S283" s="199">
        <v>0</v>
      </c>
      <c r="T283" s="200">
        <f>S283*H283</f>
        <v>0</v>
      </c>
      <c r="AR283" s="99" t="s">
        <v>225</v>
      </c>
      <c r="AT283" s="99" t="s">
        <v>287</v>
      </c>
      <c r="AU283" s="99" t="s">
        <v>81</v>
      </c>
      <c r="AY283" s="99" t="s">
        <v>175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99" t="s">
        <v>77</v>
      </c>
      <c r="BK283" s="201">
        <f>ROUND(I283*H283,2)</f>
        <v>0</v>
      </c>
      <c r="BL283" s="99" t="s">
        <v>113</v>
      </c>
      <c r="BM283" s="99" t="s">
        <v>1603</v>
      </c>
    </row>
    <row r="284" spans="2:65" s="109" customFormat="1" ht="38.25" customHeight="1">
      <c r="B284" s="110"/>
      <c r="C284" s="191" t="s">
        <v>472</v>
      </c>
      <c r="D284" s="191" t="s">
        <v>177</v>
      </c>
      <c r="E284" s="192" t="s">
        <v>1604</v>
      </c>
      <c r="F284" s="193" t="s">
        <v>1605</v>
      </c>
      <c r="G284" s="194" t="s">
        <v>341</v>
      </c>
      <c r="H284" s="195">
        <v>2</v>
      </c>
      <c r="I284" s="9"/>
      <c r="J284" s="196">
        <f>ROUND(I284*H284,2)</f>
        <v>0</v>
      </c>
      <c r="K284" s="193" t="s">
        <v>200</v>
      </c>
      <c r="L284" s="110"/>
      <c r="M284" s="197" t="s">
        <v>5</v>
      </c>
      <c r="N284" s="198" t="s">
        <v>44</v>
      </c>
      <c r="O284" s="111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AR284" s="99" t="s">
        <v>113</v>
      </c>
      <c r="AT284" s="99" t="s">
        <v>177</v>
      </c>
      <c r="AU284" s="99" t="s">
        <v>81</v>
      </c>
      <c r="AY284" s="99" t="s">
        <v>175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99" t="s">
        <v>77</v>
      </c>
      <c r="BK284" s="201">
        <f>ROUND(I284*H284,2)</f>
        <v>0</v>
      </c>
      <c r="BL284" s="99" t="s">
        <v>113</v>
      </c>
      <c r="BM284" s="99" t="s">
        <v>1606</v>
      </c>
    </row>
    <row r="285" spans="2:65" s="207" customFormat="1">
      <c r="B285" s="206"/>
      <c r="D285" s="202" t="s">
        <v>185</v>
      </c>
      <c r="E285" s="208" t="s">
        <v>5</v>
      </c>
      <c r="F285" s="209" t="s">
        <v>1545</v>
      </c>
      <c r="H285" s="208" t="s">
        <v>5</v>
      </c>
      <c r="I285" s="10"/>
      <c r="L285" s="206"/>
      <c r="M285" s="210"/>
      <c r="N285" s="211"/>
      <c r="O285" s="211"/>
      <c r="P285" s="211"/>
      <c r="Q285" s="211"/>
      <c r="R285" s="211"/>
      <c r="S285" s="211"/>
      <c r="T285" s="212"/>
      <c r="AT285" s="208" t="s">
        <v>185</v>
      </c>
      <c r="AU285" s="208" t="s">
        <v>81</v>
      </c>
      <c r="AV285" s="207" t="s">
        <v>77</v>
      </c>
      <c r="AW285" s="207" t="s">
        <v>36</v>
      </c>
      <c r="AX285" s="207" t="s">
        <v>73</v>
      </c>
      <c r="AY285" s="208" t="s">
        <v>175</v>
      </c>
    </row>
    <row r="286" spans="2:65" s="214" customFormat="1">
      <c r="B286" s="213"/>
      <c r="D286" s="202" t="s">
        <v>185</v>
      </c>
      <c r="E286" s="215" t="s">
        <v>5</v>
      </c>
      <c r="F286" s="216" t="s">
        <v>81</v>
      </c>
      <c r="H286" s="217">
        <v>2</v>
      </c>
      <c r="I286" s="11"/>
      <c r="L286" s="213"/>
      <c r="M286" s="218"/>
      <c r="N286" s="219"/>
      <c r="O286" s="219"/>
      <c r="P286" s="219"/>
      <c r="Q286" s="219"/>
      <c r="R286" s="219"/>
      <c r="S286" s="219"/>
      <c r="T286" s="220"/>
      <c r="AT286" s="215" t="s">
        <v>185</v>
      </c>
      <c r="AU286" s="215" t="s">
        <v>81</v>
      </c>
      <c r="AV286" s="214" t="s">
        <v>81</v>
      </c>
      <c r="AW286" s="214" t="s">
        <v>36</v>
      </c>
      <c r="AX286" s="214" t="s">
        <v>77</v>
      </c>
      <c r="AY286" s="215" t="s">
        <v>175</v>
      </c>
    </row>
    <row r="287" spans="2:65" s="109" customFormat="1" ht="16.5" customHeight="1">
      <c r="B287" s="110"/>
      <c r="C287" s="229" t="s">
        <v>476</v>
      </c>
      <c r="D287" s="229" t="s">
        <v>287</v>
      </c>
      <c r="E287" s="230" t="s">
        <v>1607</v>
      </c>
      <c r="F287" s="231" t="s">
        <v>1608</v>
      </c>
      <c r="G287" s="232" t="s">
        <v>341</v>
      </c>
      <c r="H287" s="233">
        <v>2</v>
      </c>
      <c r="I287" s="13"/>
      <c r="J287" s="234">
        <f>ROUND(I287*H287,2)</f>
        <v>0</v>
      </c>
      <c r="K287" s="231" t="s">
        <v>5</v>
      </c>
      <c r="L287" s="235"/>
      <c r="M287" s="236" t="s">
        <v>5</v>
      </c>
      <c r="N287" s="237" t="s">
        <v>44</v>
      </c>
      <c r="O287" s="111"/>
      <c r="P287" s="199">
        <f>O287*H287</f>
        <v>0</v>
      </c>
      <c r="Q287" s="199">
        <v>1.6E-2</v>
      </c>
      <c r="R287" s="199">
        <f>Q287*H287</f>
        <v>3.2000000000000001E-2</v>
      </c>
      <c r="S287" s="199">
        <v>0</v>
      </c>
      <c r="T287" s="200">
        <f>S287*H287</f>
        <v>0</v>
      </c>
      <c r="AR287" s="99" t="s">
        <v>225</v>
      </c>
      <c r="AT287" s="99" t="s">
        <v>287</v>
      </c>
      <c r="AU287" s="99" t="s">
        <v>81</v>
      </c>
      <c r="AY287" s="99" t="s">
        <v>175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99" t="s">
        <v>77</v>
      </c>
      <c r="BK287" s="201">
        <f>ROUND(I287*H287,2)</f>
        <v>0</v>
      </c>
      <c r="BL287" s="99" t="s">
        <v>113</v>
      </c>
      <c r="BM287" s="99" t="s">
        <v>1609</v>
      </c>
    </row>
    <row r="288" spans="2:65" s="109" customFormat="1" ht="38.25" customHeight="1">
      <c r="B288" s="110"/>
      <c r="C288" s="191" t="s">
        <v>480</v>
      </c>
      <c r="D288" s="191" t="s">
        <v>177</v>
      </c>
      <c r="E288" s="192" t="s">
        <v>1610</v>
      </c>
      <c r="F288" s="193" t="s">
        <v>1611</v>
      </c>
      <c r="G288" s="194" t="s">
        <v>341</v>
      </c>
      <c r="H288" s="195">
        <v>1</v>
      </c>
      <c r="I288" s="9"/>
      <c r="J288" s="196">
        <f>ROUND(I288*H288,2)</f>
        <v>0</v>
      </c>
      <c r="K288" s="193" t="s">
        <v>200</v>
      </c>
      <c r="L288" s="110"/>
      <c r="M288" s="197" t="s">
        <v>5</v>
      </c>
      <c r="N288" s="198" t="s">
        <v>44</v>
      </c>
      <c r="O288" s="111"/>
      <c r="P288" s="199">
        <f>O288*H288</f>
        <v>0</v>
      </c>
      <c r="Q288" s="199">
        <v>2.1000000000000001E-4</v>
      </c>
      <c r="R288" s="199">
        <f>Q288*H288</f>
        <v>2.1000000000000001E-4</v>
      </c>
      <c r="S288" s="199">
        <v>0</v>
      </c>
      <c r="T288" s="200">
        <f>S288*H288</f>
        <v>0</v>
      </c>
      <c r="AR288" s="99" t="s">
        <v>113</v>
      </c>
      <c r="AT288" s="99" t="s">
        <v>177</v>
      </c>
      <c r="AU288" s="99" t="s">
        <v>81</v>
      </c>
      <c r="AY288" s="99" t="s">
        <v>175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99" t="s">
        <v>77</v>
      </c>
      <c r="BK288" s="201">
        <f>ROUND(I288*H288,2)</f>
        <v>0</v>
      </c>
      <c r="BL288" s="99" t="s">
        <v>113</v>
      </c>
      <c r="BM288" s="99" t="s">
        <v>1612</v>
      </c>
    </row>
    <row r="289" spans="2:65" s="207" customFormat="1">
      <c r="B289" s="206"/>
      <c r="D289" s="202" t="s">
        <v>185</v>
      </c>
      <c r="E289" s="208" t="s">
        <v>5</v>
      </c>
      <c r="F289" s="209" t="s">
        <v>1545</v>
      </c>
      <c r="H289" s="208" t="s">
        <v>5</v>
      </c>
      <c r="I289" s="10"/>
      <c r="L289" s="206"/>
      <c r="M289" s="210"/>
      <c r="N289" s="211"/>
      <c r="O289" s="211"/>
      <c r="P289" s="211"/>
      <c r="Q289" s="211"/>
      <c r="R289" s="211"/>
      <c r="S289" s="211"/>
      <c r="T289" s="212"/>
      <c r="AT289" s="208" t="s">
        <v>185</v>
      </c>
      <c r="AU289" s="208" t="s">
        <v>81</v>
      </c>
      <c r="AV289" s="207" t="s">
        <v>77</v>
      </c>
      <c r="AW289" s="207" t="s">
        <v>36</v>
      </c>
      <c r="AX289" s="207" t="s">
        <v>73</v>
      </c>
      <c r="AY289" s="208" t="s">
        <v>175</v>
      </c>
    </row>
    <row r="290" spans="2:65" s="214" customFormat="1">
      <c r="B290" s="213"/>
      <c r="D290" s="202" t="s">
        <v>185</v>
      </c>
      <c r="E290" s="215" t="s">
        <v>5</v>
      </c>
      <c r="F290" s="216" t="s">
        <v>77</v>
      </c>
      <c r="H290" s="217">
        <v>1</v>
      </c>
      <c r="I290" s="11"/>
      <c r="L290" s="213"/>
      <c r="M290" s="218"/>
      <c r="N290" s="219"/>
      <c r="O290" s="219"/>
      <c r="P290" s="219"/>
      <c r="Q290" s="219"/>
      <c r="R290" s="219"/>
      <c r="S290" s="219"/>
      <c r="T290" s="220"/>
      <c r="AT290" s="215" t="s">
        <v>185</v>
      </c>
      <c r="AU290" s="215" t="s">
        <v>81</v>
      </c>
      <c r="AV290" s="214" t="s">
        <v>81</v>
      </c>
      <c r="AW290" s="214" t="s">
        <v>36</v>
      </c>
      <c r="AX290" s="214" t="s">
        <v>77</v>
      </c>
      <c r="AY290" s="215" t="s">
        <v>175</v>
      </c>
    </row>
    <row r="291" spans="2:65" s="109" customFormat="1" ht="16.5" customHeight="1">
      <c r="B291" s="110"/>
      <c r="C291" s="229" t="s">
        <v>484</v>
      </c>
      <c r="D291" s="229" t="s">
        <v>287</v>
      </c>
      <c r="E291" s="230" t="s">
        <v>1613</v>
      </c>
      <c r="F291" s="231" t="s">
        <v>1614</v>
      </c>
      <c r="G291" s="232" t="s">
        <v>675</v>
      </c>
      <c r="H291" s="233">
        <v>1</v>
      </c>
      <c r="I291" s="13"/>
      <c r="J291" s="234">
        <f>ROUND(I291*H291,2)</f>
        <v>0</v>
      </c>
      <c r="K291" s="231" t="s">
        <v>5</v>
      </c>
      <c r="L291" s="235"/>
      <c r="M291" s="236" t="s">
        <v>5</v>
      </c>
      <c r="N291" s="237" t="s">
        <v>44</v>
      </c>
      <c r="O291" s="111"/>
      <c r="P291" s="199">
        <f>O291*H291</f>
        <v>0</v>
      </c>
      <c r="Q291" s="199">
        <v>5.4000000000000003E-3</v>
      </c>
      <c r="R291" s="199">
        <f>Q291*H291</f>
        <v>5.4000000000000003E-3</v>
      </c>
      <c r="S291" s="199">
        <v>0</v>
      </c>
      <c r="T291" s="200">
        <f>S291*H291</f>
        <v>0</v>
      </c>
      <c r="AR291" s="99" t="s">
        <v>225</v>
      </c>
      <c r="AT291" s="99" t="s">
        <v>287</v>
      </c>
      <c r="AU291" s="99" t="s">
        <v>81</v>
      </c>
      <c r="AY291" s="99" t="s">
        <v>175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99" t="s">
        <v>77</v>
      </c>
      <c r="BK291" s="201">
        <f>ROUND(I291*H291,2)</f>
        <v>0</v>
      </c>
      <c r="BL291" s="99" t="s">
        <v>113</v>
      </c>
      <c r="BM291" s="99" t="s">
        <v>1615</v>
      </c>
    </row>
    <row r="292" spans="2:65" s="109" customFormat="1" ht="38.25" customHeight="1">
      <c r="B292" s="110"/>
      <c r="C292" s="191" t="s">
        <v>488</v>
      </c>
      <c r="D292" s="191" t="s">
        <v>177</v>
      </c>
      <c r="E292" s="192" t="s">
        <v>1616</v>
      </c>
      <c r="F292" s="193" t="s">
        <v>1617</v>
      </c>
      <c r="G292" s="194" t="s">
        <v>341</v>
      </c>
      <c r="H292" s="195">
        <v>8</v>
      </c>
      <c r="I292" s="9"/>
      <c r="J292" s="196">
        <f>ROUND(I292*H292,2)</f>
        <v>0</v>
      </c>
      <c r="K292" s="193" t="s">
        <v>200</v>
      </c>
      <c r="L292" s="110"/>
      <c r="M292" s="197" t="s">
        <v>5</v>
      </c>
      <c r="N292" s="198" t="s">
        <v>44</v>
      </c>
      <c r="O292" s="111"/>
      <c r="P292" s="199">
        <f>O292*H292</f>
        <v>0</v>
      </c>
      <c r="Q292" s="199">
        <v>1E-4</v>
      </c>
      <c r="R292" s="199">
        <f>Q292*H292</f>
        <v>8.0000000000000004E-4</v>
      </c>
      <c r="S292" s="199">
        <v>0</v>
      </c>
      <c r="T292" s="200">
        <f>S292*H292</f>
        <v>0</v>
      </c>
      <c r="AR292" s="99" t="s">
        <v>113</v>
      </c>
      <c r="AT292" s="99" t="s">
        <v>177</v>
      </c>
      <c r="AU292" s="99" t="s">
        <v>81</v>
      </c>
      <c r="AY292" s="99" t="s">
        <v>175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99" t="s">
        <v>77</v>
      </c>
      <c r="BK292" s="201">
        <f>ROUND(I292*H292,2)</f>
        <v>0</v>
      </c>
      <c r="BL292" s="99" t="s">
        <v>113</v>
      </c>
      <c r="BM292" s="99" t="s">
        <v>1618</v>
      </c>
    </row>
    <row r="293" spans="2:65" s="207" customFormat="1">
      <c r="B293" s="206"/>
      <c r="D293" s="202" t="s">
        <v>185</v>
      </c>
      <c r="E293" s="208" t="s">
        <v>5</v>
      </c>
      <c r="F293" s="209" t="s">
        <v>1545</v>
      </c>
      <c r="H293" s="208" t="s">
        <v>5</v>
      </c>
      <c r="I293" s="10"/>
      <c r="L293" s="206"/>
      <c r="M293" s="210"/>
      <c r="N293" s="211"/>
      <c r="O293" s="211"/>
      <c r="P293" s="211"/>
      <c r="Q293" s="211"/>
      <c r="R293" s="211"/>
      <c r="S293" s="211"/>
      <c r="T293" s="212"/>
      <c r="AT293" s="208" t="s">
        <v>185</v>
      </c>
      <c r="AU293" s="208" t="s">
        <v>81</v>
      </c>
      <c r="AV293" s="207" t="s">
        <v>77</v>
      </c>
      <c r="AW293" s="207" t="s">
        <v>36</v>
      </c>
      <c r="AX293" s="207" t="s">
        <v>73</v>
      </c>
      <c r="AY293" s="208" t="s">
        <v>175</v>
      </c>
    </row>
    <row r="294" spans="2:65" s="214" customFormat="1">
      <c r="B294" s="213"/>
      <c r="D294" s="202" t="s">
        <v>185</v>
      </c>
      <c r="E294" s="215" t="s">
        <v>5</v>
      </c>
      <c r="F294" s="216" t="s">
        <v>225</v>
      </c>
      <c r="H294" s="217">
        <v>8</v>
      </c>
      <c r="I294" s="11"/>
      <c r="L294" s="213"/>
      <c r="M294" s="218"/>
      <c r="N294" s="219"/>
      <c r="O294" s="219"/>
      <c r="P294" s="219"/>
      <c r="Q294" s="219"/>
      <c r="R294" s="219"/>
      <c r="S294" s="219"/>
      <c r="T294" s="220"/>
      <c r="AT294" s="215" t="s">
        <v>185</v>
      </c>
      <c r="AU294" s="215" t="s">
        <v>81</v>
      </c>
      <c r="AV294" s="214" t="s">
        <v>81</v>
      </c>
      <c r="AW294" s="214" t="s">
        <v>36</v>
      </c>
      <c r="AX294" s="214" t="s">
        <v>77</v>
      </c>
      <c r="AY294" s="215" t="s">
        <v>175</v>
      </c>
    </row>
    <row r="295" spans="2:65" s="109" customFormat="1" ht="16.5" customHeight="1">
      <c r="B295" s="110"/>
      <c r="C295" s="229" t="s">
        <v>492</v>
      </c>
      <c r="D295" s="229" t="s">
        <v>287</v>
      </c>
      <c r="E295" s="230" t="s">
        <v>1619</v>
      </c>
      <c r="F295" s="231" t="s">
        <v>1620</v>
      </c>
      <c r="G295" s="232" t="s">
        <v>341</v>
      </c>
      <c r="H295" s="233">
        <v>8</v>
      </c>
      <c r="I295" s="13"/>
      <c r="J295" s="234">
        <f>ROUND(I295*H295,2)</f>
        <v>0</v>
      </c>
      <c r="K295" s="231" t="s">
        <v>200</v>
      </c>
      <c r="L295" s="235"/>
      <c r="M295" s="236" t="s">
        <v>5</v>
      </c>
      <c r="N295" s="237" t="s">
        <v>44</v>
      </c>
      <c r="O295" s="111"/>
      <c r="P295" s="199">
        <f>O295*H295</f>
        <v>0</v>
      </c>
      <c r="Q295" s="199">
        <v>5.4999999999999997E-3</v>
      </c>
      <c r="R295" s="199">
        <f>Q295*H295</f>
        <v>4.3999999999999997E-2</v>
      </c>
      <c r="S295" s="199">
        <v>0</v>
      </c>
      <c r="T295" s="200">
        <f>S295*H295</f>
        <v>0</v>
      </c>
      <c r="AR295" s="99" t="s">
        <v>225</v>
      </c>
      <c r="AT295" s="99" t="s">
        <v>287</v>
      </c>
      <c r="AU295" s="99" t="s">
        <v>81</v>
      </c>
      <c r="AY295" s="99" t="s">
        <v>175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99" t="s">
        <v>77</v>
      </c>
      <c r="BK295" s="201">
        <f>ROUND(I295*H295,2)</f>
        <v>0</v>
      </c>
      <c r="BL295" s="99" t="s">
        <v>113</v>
      </c>
      <c r="BM295" s="99" t="s">
        <v>1621</v>
      </c>
    </row>
    <row r="296" spans="2:65" s="109" customFormat="1" ht="38.25" customHeight="1">
      <c r="B296" s="110"/>
      <c r="C296" s="191" t="s">
        <v>496</v>
      </c>
      <c r="D296" s="191" t="s">
        <v>177</v>
      </c>
      <c r="E296" s="192" t="s">
        <v>1622</v>
      </c>
      <c r="F296" s="193" t="s">
        <v>1623</v>
      </c>
      <c r="G296" s="194" t="s">
        <v>341</v>
      </c>
      <c r="H296" s="195">
        <v>2</v>
      </c>
      <c r="I296" s="9"/>
      <c r="J296" s="196">
        <f>ROUND(I296*H296,2)</f>
        <v>0</v>
      </c>
      <c r="K296" s="193" t="s">
        <v>200</v>
      </c>
      <c r="L296" s="110"/>
      <c r="M296" s="197" t="s">
        <v>5</v>
      </c>
      <c r="N296" s="198" t="s">
        <v>44</v>
      </c>
      <c r="O296" s="111"/>
      <c r="P296" s="199">
        <f>O296*H296</f>
        <v>0</v>
      </c>
      <c r="Q296" s="199">
        <v>2.1000000000000001E-4</v>
      </c>
      <c r="R296" s="199">
        <f>Q296*H296</f>
        <v>4.2000000000000002E-4</v>
      </c>
      <c r="S296" s="199">
        <v>0</v>
      </c>
      <c r="T296" s="200">
        <f>S296*H296</f>
        <v>0</v>
      </c>
      <c r="AR296" s="99" t="s">
        <v>113</v>
      </c>
      <c r="AT296" s="99" t="s">
        <v>177</v>
      </c>
      <c r="AU296" s="99" t="s">
        <v>81</v>
      </c>
      <c r="AY296" s="99" t="s">
        <v>175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99" t="s">
        <v>77</v>
      </c>
      <c r="BK296" s="201">
        <f>ROUND(I296*H296,2)</f>
        <v>0</v>
      </c>
      <c r="BL296" s="99" t="s">
        <v>113</v>
      </c>
      <c r="BM296" s="99" t="s">
        <v>1624</v>
      </c>
    </row>
    <row r="297" spans="2:65" s="207" customFormat="1">
      <c r="B297" s="206"/>
      <c r="D297" s="202" t="s">
        <v>185</v>
      </c>
      <c r="E297" s="208" t="s">
        <v>5</v>
      </c>
      <c r="F297" s="209" t="s">
        <v>1545</v>
      </c>
      <c r="H297" s="208" t="s">
        <v>5</v>
      </c>
      <c r="I297" s="10"/>
      <c r="L297" s="206"/>
      <c r="M297" s="210"/>
      <c r="N297" s="211"/>
      <c r="O297" s="211"/>
      <c r="P297" s="211"/>
      <c r="Q297" s="211"/>
      <c r="R297" s="211"/>
      <c r="S297" s="211"/>
      <c r="T297" s="212"/>
      <c r="AT297" s="208" t="s">
        <v>185</v>
      </c>
      <c r="AU297" s="208" t="s">
        <v>81</v>
      </c>
      <c r="AV297" s="207" t="s">
        <v>77</v>
      </c>
      <c r="AW297" s="207" t="s">
        <v>36</v>
      </c>
      <c r="AX297" s="207" t="s">
        <v>73</v>
      </c>
      <c r="AY297" s="208" t="s">
        <v>175</v>
      </c>
    </row>
    <row r="298" spans="2:65" s="214" customFormat="1">
      <c r="B298" s="213"/>
      <c r="D298" s="202" t="s">
        <v>185</v>
      </c>
      <c r="E298" s="215" t="s">
        <v>5</v>
      </c>
      <c r="F298" s="216" t="s">
        <v>81</v>
      </c>
      <c r="H298" s="217">
        <v>2</v>
      </c>
      <c r="I298" s="11"/>
      <c r="L298" s="213"/>
      <c r="M298" s="218"/>
      <c r="N298" s="219"/>
      <c r="O298" s="219"/>
      <c r="P298" s="219"/>
      <c r="Q298" s="219"/>
      <c r="R298" s="219"/>
      <c r="S298" s="219"/>
      <c r="T298" s="220"/>
      <c r="AT298" s="215" t="s">
        <v>185</v>
      </c>
      <c r="AU298" s="215" t="s">
        <v>81</v>
      </c>
      <c r="AV298" s="214" t="s">
        <v>81</v>
      </c>
      <c r="AW298" s="214" t="s">
        <v>36</v>
      </c>
      <c r="AX298" s="214" t="s">
        <v>77</v>
      </c>
      <c r="AY298" s="215" t="s">
        <v>175</v>
      </c>
    </row>
    <row r="299" spans="2:65" s="109" customFormat="1" ht="16.5" customHeight="1">
      <c r="B299" s="110"/>
      <c r="C299" s="229" t="s">
        <v>500</v>
      </c>
      <c r="D299" s="229" t="s">
        <v>287</v>
      </c>
      <c r="E299" s="230" t="s">
        <v>1625</v>
      </c>
      <c r="F299" s="231" t="s">
        <v>1626</v>
      </c>
      <c r="G299" s="232" t="s">
        <v>341</v>
      </c>
      <c r="H299" s="233">
        <v>2</v>
      </c>
      <c r="I299" s="13"/>
      <c r="J299" s="234">
        <f>ROUND(I299*H299,2)</f>
        <v>0</v>
      </c>
      <c r="K299" s="231" t="s">
        <v>5</v>
      </c>
      <c r="L299" s="235"/>
      <c r="M299" s="236" t="s">
        <v>5</v>
      </c>
      <c r="N299" s="237" t="s">
        <v>44</v>
      </c>
      <c r="O299" s="111"/>
      <c r="P299" s="199">
        <f>O299*H299</f>
        <v>0</v>
      </c>
      <c r="Q299" s="199">
        <v>6.4900000000000001E-3</v>
      </c>
      <c r="R299" s="199">
        <f>Q299*H299</f>
        <v>1.298E-2</v>
      </c>
      <c r="S299" s="199">
        <v>0</v>
      </c>
      <c r="T299" s="200">
        <f>S299*H299</f>
        <v>0</v>
      </c>
      <c r="AR299" s="99" t="s">
        <v>225</v>
      </c>
      <c r="AT299" s="99" t="s">
        <v>287</v>
      </c>
      <c r="AU299" s="99" t="s">
        <v>81</v>
      </c>
      <c r="AY299" s="99" t="s">
        <v>175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99" t="s">
        <v>77</v>
      </c>
      <c r="BK299" s="201">
        <f>ROUND(I299*H299,2)</f>
        <v>0</v>
      </c>
      <c r="BL299" s="99" t="s">
        <v>113</v>
      </c>
      <c r="BM299" s="99" t="s">
        <v>1627</v>
      </c>
    </row>
    <row r="300" spans="2:65" s="109" customFormat="1" ht="38.25" customHeight="1">
      <c r="B300" s="110"/>
      <c r="C300" s="191" t="s">
        <v>504</v>
      </c>
      <c r="D300" s="191" t="s">
        <v>177</v>
      </c>
      <c r="E300" s="192" t="s">
        <v>1628</v>
      </c>
      <c r="F300" s="193" t="s">
        <v>1629</v>
      </c>
      <c r="G300" s="194" t="s">
        <v>341</v>
      </c>
      <c r="H300" s="195">
        <v>12</v>
      </c>
      <c r="I300" s="9"/>
      <c r="J300" s="196">
        <f>ROUND(I300*H300,2)</f>
        <v>0</v>
      </c>
      <c r="K300" s="193" t="s">
        <v>200</v>
      </c>
      <c r="L300" s="110"/>
      <c r="M300" s="197" t="s">
        <v>5</v>
      </c>
      <c r="N300" s="198" t="s">
        <v>44</v>
      </c>
      <c r="O300" s="111"/>
      <c r="P300" s="199">
        <f>O300*H300</f>
        <v>0</v>
      </c>
      <c r="Q300" s="199">
        <v>1.67E-3</v>
      </c>
      <c r="R300" s="199">
        <f>Q300*H300</f>
        <v>2.0040000000000002E-2</v>
      </c>
      <c r="S300" s="199">
        <v>0</v>
      </c>
      <c r="T300" s="200">
        <f>S300*H300</f>
        <v>0</v>
      </c>
      <c r="AR300" s="99" t="s">
        <v>113</v>
      </c>
      <c r="AT300" s="99" t="s">
        <v>177</v>
      </c>
      <c r="AU300" s="99" t="s">
        <v>81</v>
      </c>
      <c r="AY300" s="99" t="s">
        <v>175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99" t="s">
        <v>77</v>
      </c>
      <c r="BK300" s="201">
        <f>ROUND(I300*H300,2)</f>
        <v>0</v>
      </c>
      <c r="BL300" s="99" t="s">
        <v>113</v>
      </c>
      <c r="BM300" s="99" t="s">
        <v>1630</v>
      </c>
    </row>
    <row r="301" spans="2:65" s="207" customFormat="1">
      <c r="B301" s="206"/>
      <c r="D301" s="202" t="s">
        <v>185</v>
      </c>
      <c r="E301" s="208" t="s">
        <v>5</v>
      </c>
      <c r="F301" s="209" t="s">
        <v>1545</v>
      </c>
      <c r="H301" s="208" t="s">
        <v>5</v>
      </c>
      <c r="I301" s="10"/>
      <c r="L301" s="206"/>
      <c r="M301" s="210"/>
      <c r="N301" s="211"/>
      <c r="O301" s="211"/>
      <c r="P301" s="211"/>
      <c r="Q301" s="211"/>
      <c r="R301" s="211"/>
      <c r="S301" s="211"/>
      <c r="T301" s="212"/>
      <c r="AT301" s="208" t="s">
        <v>185</v>
      </c>
      <c r="AU301" s="208" t="s">
        <v>81</v>
      </c>
      <c r="AV301" s="207" t="s">
        <v>77</v>
      </c>
      <c r="AW301" s="207" t="s">
        <v>36</v>
      </c>
      <c r="AX301" s="207" t="s">
        <v>73</v>
      </c>
      <c r="AY301" s="208" t="s">
        <v>175</v>
      </c>
    </row>
    <row r="302" spans="2:65" s="214" customFormat="1">
      <c r="B302" s="213"/>
      <c r="D302" s="202" t="s">
        <v>185</v>
      </c>
      <c r="E302" s="215" t="s">
        <v>5</v>
      </c>
      <c r="F302" s="216" t="s">
        <v>1631</v>
      </c>
      <c r="H302" s="217">
        <v>12</v>
      </c>
      <c r="I302" s="11"/>
      <c r="L302" s="213"/>
      <c r="M302" s="218"/>
      <c r="N302" s="219"/>
      <c r="O302" s="219"/>
      <c r="P302" s="219"/>
      <c r="Q302" s="219"/>
      <c r="R302" s="219"/>
      <c r="S302" s="219"/>
      <c r="T302" s="220"/>
      <c r="AT302" s="215" t="s">
        <v>185</v>
      </c>
      <c r="AU302" s="215" t="s">
        <v>81</v>
      </c>
      <c r="AV302" s="214" t="s">
        <v>81</v>
      </c>
      <c r="AW302" s="214" t="s">
        <v>36</v>
      </c>
      <c r="AX302" s="214" t="s">
        <v>77</v>
      </c>
      <c r="AY302" s="215" t="s">
        <v>175</v>
      </c>
    </row>
    <row r="303" spans="2:65" s="109" customFormat="1" ht="16.5" customHeight="1">
      <c r="B303" s="110"/>
      <c r="C303" s="229" t="s">
        <v>508</v>
      </c>
      <c r="D303" s="229" t="s">
        <v>287</v>
      </c>
      <c r="E303" s="230" t="s">
        <v>1632</v>
      </c>
      <c r="F303" s="231" t="s">
        <v>1633</v>
      </c>
      <c r="G303" s="232" t="s">
        <v>341</v>
      </c>
      <c r="H303" s="233">
        <v>2</v>
      </c>
      <c r="I303" s="13"/>
      <c r="J303" s="234">
        <f t="shared" ref="J303:J308" si="0">ROUND(I303*H303,2)</f>
        <v>0</v>
      </c>
      <c r="K303" s="231" t="s">
        <v>5</v>
      </c>
      <c r="L303" s="235"/>
      <c r="M303" s="236" t="s">
        <v>5</v>
      </c>
      <c r="N303" s="237" t="s">
        <v>44</v>
      </c>
      <c r="O303" s="111"/>
      <c r="P303" s="199">
        <f t="shared" ref="P303:P308" si="1">O303*H303</f>
        <v>0</v>
      </c>
      <c r="Q303" s="199">
        <v>1.1900000000000001E-2</v>
      </c>
      <c r="R303" s="199">
        <f t="shared" ref="R303:R308" si="2">Q303*H303</f>
        <v>2.3800000000000002E-2</v>
      </c>
      <c r="S303" s="199">
        <v>0</v>
      </c>
      <c r="T303" s="200">
        <f t="shared" ref="T303:T308" si="3">S303*H303</f>
        <v>0</v>
      </c>
      <c r="AR303" s="99" t="s">
        <v>225</v>
      </c>
      <c r="AT303" s="99" t="s">
        <v>287</v>
      </c>
      <c r="AU303" s="99" t="s">
        <v>81</v>
      </c>
      <c r="AY303" s="99" t="s">
        <v>175</v>
      </c>
      <c r="BE303" s="201">
        <f t="shared" ref="BE303:BE308" si="4">IF(N303="základní",J303,0)</f>
        <v>0</v>
      </c>
      <c r="BF303" s="201">
        <f t="shared" ref="BF303:BF308" si="5">IF(N303="snížená",J303,0)</f>
        <v>0</v>
      </c>
      <c r="BG303" s="201">
        <f t="shared" ref="BG303:BG308" si="6">IF(N303="zákl. přenesená",J303,0)</f>
        <v>0</v>
      </c>
      <c r="BH303" s="201">
        <f t="shared" ref="BH303:BH308" si="7">IF(N303="sníž. přenesená",J303,0)</f>
        <v>0</v>
      </c>
      <c r="BI303" s="201">
        <f t="shared" ref="BI303:BI308" si="8">IF(N303="nulová",J303,0)</f>
        <v>0</v>
      </c>
      <c r="BJ303" s="99" t="s">
        <v>77</v>
      </c>
      <c r="BK303" s="201">
        <f t="shared" ref="BK303:BK308" si="9">ROUND(I303*H303,2)</f>
        <v>0</v>
      </c>
      <c r="BL303" s="99" t="s">
        <v>113</v>
      </c>
      <c r="BM303" s="99" t="s">
        <v>1634</v>
      </c>
    </row>
    <row r="304" spans="2:65" s="109" customFormat="1" ht="16.5" customHeight="1">
      <c r="B304" s="110"/>
      <c r="C304" s="229" t="s">
        <v>513</v>
      </c>
      <c r="D304" s="229" t="s">
        <v>287</v>
      </c>
      <c r="E304" s="230" t="s">
        <v>1635</v>
      </c>
      <c r="F304" s="231" t="s">
        <v>1636</v>
      </c>
      <c r="G304" s="232" t="s">
        <v>341</v>
      </c>
      <c r="H304" s="233">
        <v>3</v>
      </c>
      <c r="I304" s="13"/>
      <c r="J304" s="234">
        <f t="shared" si="0"/>
        <v>0</v>
      </c>
      <c r="K304" s="231" t="s">
        <v>5</v>
      </c>
      <c r="L304" s="235"/>
      <c r="M304" s="236" t="s">
        <v>5</v>
      </c>
      <c r="N304" s="237" t="s">
        <v>44</v>
      </c>
      <c r="O304" s="111"/>
      <c r="P304" s="199">
        <f t="shared" si="1"/>
        <v>0</v>
      </c>
      <c r="Q304" s="199">
        <v>9.4999999999999998E-3</v>
      </c>
      <c r="R304" s="199">
        <f t="shared" si="2"/>
        <v>2.8499999999999998E-2</v>
      </c>
      <c r="S304" s="199">
        <v>0</v>
      </c>
      <c r="T304" s="200">
        <f t="shared" si="3"/>
        <v>0</v>
      </c>
      <c r="AR304" s="99" t="s">
        <v>225</v>
      </c>
      <c r="AT304" s="99" t="s">
        <v>287</v>
      </c>
      <c r="AU304" s="99" t="s">
        <v>81</v>
      </c>
      <c r="AY304" s="99" t="s">
        <v>175</v>
      </c>
      <c r="BE304" s="201">
        <f t="shared" si="4"/>
        <v>0</v>
      </c>
      <c r="BF304" s="201">
        <f t="shared" si="5"/>
        <v>0</v>
      </c>
      <c r="BG304" s="201">
        <f t="shared" si="6"/>
        <v>0</v>
      </c>
      <c r="BH304" s="201">
        <f t="shared" si="7"/>
        <v>0</v>
      </c>
      <c r="BI304" s="201">
        <f t="shared" si="8"/>
        <v>0</v>
      </c>
      <c r="BJ304" s="99" t="s">
        <v>77</v>
      </c>
      <c r="BK304" s="201">
        <f t="shared" si="9"/>
        <v>0</v>
      </c>
      <c r="BL304" s="99" t="s">
        <v>113</v>
      </c>
      <c r="BM304" s="99" t="s">
        <v>1637</v>
      </c>
    </row>
    <row r="305" spans="2:65" s="109" customFormat="1" ht="16.5" customHeight="1">
      <c r="B305" s="110"/>
      <c r="C305" s="229" t="s">
        <v>518</v>
      </c>
      <c r="D305" s="229" t="s">
        <v>287</v>
      </c>
      <c r="E305" s="230" t="s">
        <v>1638</v>
      </c>
      <c r="F305" s="231" t="s">
        <v>1639</v>
      </c>
      <c r="G305" s="232" t="s">
        <v>341</v>
      </c>
      <c r="H305" s="233">
        <v>1</v>
      </c>
      <c r="I305" s="13"/>
      <c r="J305" s="234">
        <f t="shared" si="0"/>
        <v>0</v>
      </c>
      <c r="K305" s="231" t="s">
        <v>5</v>
      </c>
      <c r="L305" s="235"/>
      <c r="M305" s="236" t="s">
        <v>5</v>
      </c>
      <c r="N305" s="237" t="s">
        <v>44</v>
      </c>
      <c r="O305" s="111"/>
      <c r="P305" s="199">
        <f t="shared" si="1"/>
        <v>0</v>
      </c>
      <c r="Q305" s="199">
        <v>1.9E-2</v>
      </c>
      <c r="R305" s="199">
        <f t="shared" si="2"/>
        <v>1.9E-2</v>
      </c>
      <c r="S305" s="199">
        <v>0</v>
      </c>
      <c r="T305" s="200">
        <f t="shared" si="3"/>
        <v>0</v>
      </c>
      <c r="AR305" s="99" t="s">
        <v>225</v>
      </c>
      <c r="AT305" s="99" t="s">
        <v>287</v>
      </c>
      <c r="AU305" s="99" t="s">
        <v>81</v>
      </c>
      <c r="AY305" s="99" t="s">
        <v>175</v>
      </c>
      <c r="BE305" s="201">
        <f t="shared" si="4"/>
        <v>0</v>
      </c>
      <c r="BF305" s="201">
        <f t="shared" si="5"/>
        <v>0</v>
      </c>
      <c r="BG305" s="201">
        <f t="shared" si="6"/>
        <v>0</v>
      </c>
      <c r="BH305" s="201">
        <f t="shared" si="7"/>
        <v>0</v>
      </c>
      <c r="BI305" s="201">
        <f t="shared" si="8"/>
        <v>0</v>
      </c>
      <c r="BJ305" s="99" t="s">
        <v>77</v>
      </c>
      <c r="BK305" s="201">
        <f t="shared" si="9"/>
        <v>0</v>
      </c>
      <c r="BL305" s="99" t="s">
        <v>113</v>
      </c>
      <c r="BM305" s="99" t="s">
        <v>1640</v>
      </c>
    </row>
    <row r="306" spans="2:65" s="109" customFormat="1" ht="16.5" customHeight="1">
      <c r="B306" s="110"/>
      <c r="C306" s="229" t="s">
        <v>523</v>
      </c>
      <c r="D306" s="229" t="s">
        <v>287</v>
      </c>
      <c r="E306" s="230" t="s">
        <v>1641</v>
      </c>
      <c r="F306" s="231" t="s">
        <v>1642</v>
      </c>
      <c r="G306" s="232" t="s">
        <v>341</v>
      </c>
      <c r="H306" s="233">
        <v>1</v>
      </c>
      <c r="I306" s="13"/>
      <c r="J306" s="234">
        <f t="shared" si="0"/>
        <v>0</v>
      </c>
      <c r="K306" s="231" t="s">
        <v>5</v>
      </c>
      <c r="L306" s="235"/>
      <c r="M306" s="236" t="s">
        <v>5</v>
      </c>
      <c r="N306" s="237" t="s">
        <v>44</v>
      </c>
      <c r="O306" s="111"/>
      <c r="P306" s="199">
        <f t="shared" si="1"/>
        <v>0</v>
      </c>
      <c r="Q306" s="199">
        <v>2.3E-2</v>
      </c>
      <c r="R306" s="199">
        <f t="shared" si="2"/>
        <v>2.3E-2</v>
      </c>
      <c r="S306" s="199">
        <v>0</v>
      </c>
      <c r="T306" s="200">
        <f t="shared" si="3"/>
        <v>0</v>
      </c>
      <c r="AR306" s="99" t="s">
        <v>225</v>
      </c>
      <c r="AT306" s="99" t="s">
        <v>287</v>
      </c>
      <c r="AU306" s="99" t="s">
        <v>81</v>
      </c>
      <c r="AY306" s="99" t="s">
        <v>175</v>
      </c>
      <c r="BE306" s="201">
        <f t="shared" si="4"/>
        <v>0</v>
      </c>
      <c r="BF306" s="201">
        <f t="shared" si="5"/>
        <v>0</v>
      </c>
      <c r="BG306" s="201">
        <f t="shared" si="6"/>
        <v>0</v>
      </c>
      <c r="BH306" s="201">
        <f t="shared" si="7"/>
        <v>0</v>
      </c>
      <c r="BI306" s="201">
        <f t="shared" si="8"/>
        <v>0</v>
      </c>
      <c r="BJ306" s="99" t="s">
        <v>77</v>
      </c>
      <c r="BK306" s="201">
        <f t="shared" si="9"/>
        <v>0</v>
      </c>
      <c r="BL306" s="99" t="s">
        <v>113</v>
      </c>
      <c r="BM306" s="99" t="s">
        <v>1643</v>
      </c>
    </row>
    <row r="307" spans="2:65" s="109" customFormat="1" ht="16.5" customHeight="1">
      <c r="B307" s="110"/>
      <c r="C307" s="229" t="s">
        <v>529</v>
      </c>
      <c r="D307" s="229" t="s">
        <v>287</v>
      </c>
      <c r="E307" s="230" t="s">
        <v>1644</v>
      </c>
      <c r="F307" s="231" t="s">
        <v>1645</v>
      </c>
      <c r="G307" s="232" t="s">
        <v>341</v>
      </c>
      <c r="H307" s="233">
        <v>5</v>
      </c>
      <c r="I307" s="13"/>
      <c r="J307" s="234">
        <f t="shared" si="0"/>
        <v>0</v>
      </c>
      <c r="K307" s="231" t="s">
        <v>5</v>
      </c>
      <c r="L307" s="235"/>
      <c r="M307" s="236" t="s">
        <v>5</v>
      </c>
      <c r="N307" s="237" t="s">
        <v>44</v>
      </c>
      <c r="O307" s="111"/>
      <c r="P307" s="199">
        <f t="shared" si="1"/>
        <v>0</v>
      </c>
      <c r="Q307" s="199">
        <v>2.7E-2</v>
      </c>
      <c r="R307" s="199">
        <f t="shared" si="2"/>
        <v>0.13500000000000001</v>
      </c>
      <c r="S307" s="199">
        <v>0</v>
      </c>
      <c r="T307" s="200">
        <f t="shared" si="3"/>
        <v>0</v>
      </c>
      <c r="AR307" s="99" t="s">
        <v>225</v>
      </c>
      <c r="AT307" s="99" t="s">
        <v>287</v>
      </c>
      <c r="AU307" s="99" t="s">
        <v>81</v>
      </c>
      <c r="AY307" s="99" t="s">
        <v>175</v>
      </c>
      <c r="BE307" s="201">
        <f t="shared" si="4"/>
        <v>0</v>
      </c>
      <c r="BF307" s="201">
        <f t="shared" si="5"/>
        <v>0</v>
      </c>
      <c r="BG307" s="201">
        <f t="shared" si="6"/>
        <v>0</v>
      </c>
      <c r="BH307" s="201">
        <f t="shared" si="7"/>
        <v>0</v>
      </c>
      <c r="BI307" s="201">
        <f t="shared" si="8"/>
        <v>0</v>
      </c>
      <c r="BJ307" s="99" t="s">
        <v>77</v>
      </c>
      <c r="BK307" s="201">
        <f t="shared" si="9"/>
        <v>0</v>
      </c>
      <c r="BL307" s="99" t="s">
        <v>113</v>
      </c>
      <c r="BM307" s="99" t="s">
        <v>1646</v>
      </c>
    </row>
    <row r="308" spans="2:65" s="109" customFormat="1" ht="38.25" customHeight="1">
      <c r="B308" s="110"/>
      <c r="C308" s="191" t="s">
        <v>535</v>
      </c>
      <c r="D308" s="191" t="s">
        <v>177</v>
      </c>
      <c r="E308" s="192" t="s">
        <v>1647</v>
      </c>
      <c r="F308" s="193" t="s">
        <v>1648</v>
      </c>
      <c r="G308" s="194" t="s">
        <v>341</v>
      </c>
      <c r="H308" s="195">
        <v>1</v>
      </c>
      <c r="I308" s="9"/>
      <c r="J308" s="196">
        <f t="shared" si="0"/>
        <v>0</v>
      </c>
      <c r="K308" s="193" t="s">
        <v>200</v>
      </c>
      <c r="L308" s="110"/>
      <c r="M308" s="197" t="s">
        <v>5</v>
      </c>
      <c r="N308" s="198" t="s">
        <v>44</v>
      </c>
      <c r="O308" s="111"/>
      <c r="P308" s="199">
        <f t="shared" si="1"/>
        <v>0</v>
      </c>
      <c r="Q308" s="199">
        <v>0</v>
      </c>
      <c r="R308" s="199">
        <f t="shared" si="2"/>
        <v>0</v>
      </c>
      <c r="S308" s="199">
        <v>0</v>
      </c>
      <c r="T308" s="200">
        <f t="shared" si="3"/>
        <v>0</v>
      </c>
      <c r="AR308" s="99" t="s">
        <v>113</v>
      </c>
      <c r="AT308" s="99" t="s">
        <v>177</v>
      </c>
      <c r="AU308" s="99" t="s">
        <v>81</v>
      </c>
      <c r="AY308" s="99" t="s">
        <v>175</v>
      </c>
      <c r="BE308" s="201">
        <f t="shared" si="4"/>
        <v>0</v>
      </c>
      <c r="BF308" s="201">
        <f t="shared" si="5"/>
        <v>0</v>
      </c>
      <c r="BG308" s="201">
        <f t="shared" si="6"/>
        <v>0</v>
      </c>
      <c r="BH308" s="201">
        <f t="shared" si="7"/>
        <v>0</v>
      </c>
      <c r="BI308" s="201">
        <f t="shared" si="8"/>
        <v>0</v>
      </c>
      <c r="BJ308" s="99" t="s">
        <v>77</v>
      </c>
      <c r="BK308" s="201">
        <f t="shared" si="9"/>
        <v>0</v>
      </c>
      <c r="BL308" s="99" t="s">
        <v>113</v>
      </c>
      <c r="BM308" s="99" t="s">
        <v>1649</v>
      </c>
    </row>
    <row r="309" spans="2:65" s="207" customFormat="1">
      <c r="B309" s="206"/>
      <c r="D309" s="202" t="s">
        <v>185</v>
      </c>
      <c r="E309" s="208" t="s">
        <v>5</v>
      </c>
      <c r="F309" s="209" t="s">
        <v>1545</v>
      </c>
      <c r="H309" s="208" t="s">
        <v>5</v>
      </c>
      <c r="I309" s="10"/>
      <c r="L309" s="206"/>
      <c r="M309" s="210"/>
      <c r="N309" s="211"/>
      <c r="O309" s="211"/>
      <c r="P309" s="211"/>
      <c r="Q309" s="211"/>
      <c r="R309" s="211"/>
      <c r="S309" s="211"/>
      <c r="T309" s="212"/>
      <c r="AT309" s="208" t="s">
        <v>185</v>
      </c>
      <c r="AU309" s="208" t="s">
        <v>81</v>
      </c>
      <c r="AV309" s="207" t="s">
        <v>77</v>
      </c>
      <c r="AW309" s="207" t="s">
        <v>36</v>
      </c>
      <c r="AX309" s="207" t="s">
        <v>73</v>
      </c>
      <c r="AY309" s="208" t="s">
        <v>175</v>
      </c>
    </row>
    <row r="310" spans="2:65" s="214" customFormat="1">
      <c r="B310" s="213"/>
      <c r="D310" s="202" t="s">
        <v>185</v>
      </c>
      <c r="E310" s="215" t="s">
        <v>5</v>
      </c>
      <c r="F310" s="216" t="s">
        <v>77</v>
      </c>
      <c r="H310" s="217">
        <v>1</v>
      </c>
      <c r="I310" s="11"/>
      <c r="L310" s="213"/>
      <c r="M310" s="218"/>
      <c r="N310" s="219"/>
      <c r="O310" s="219"/>
      <c r="P310" s="219"/>
      <c r="Q310" s="219"/>
      <c r="R310" s="219"/>
      <c r="S310" s="219"/>
      <c r="T310" s="220"/>
      <c r="AT310" s="215" t="s">
        <v>185</v>
      </c>
      <c r="AU310" s="215" t="s">
        <v>81</v>
      </c>
      <c r="AV310" s="214" t="s">
        <v>81</v>
      </c>
      <c r="AW310" s="214" t="s">
        <v>36</v>
      </c>
      <c r="AX310" s="214" t="s">
        <v>77</v>
      </c>
      <c r="AY310" s="215" t="s">
        <v>175</v>
      </c>
    </row>
    <row r="311" spans="2:65" s="109" customFormat="1" ht="16.5" customHeight="1">
      <c r="B311" s="110"/>
      <c r="C311" s="229" t="s">
        <v>539</v>
      </c>
      <c r="D311" s="229" t="s">
        <v>287</v>
      </c>
      <c r="E311" s="230" t="s">
        <v>1650</v>
      </c>
      <c r="F311" s="231" t="s">
        <v>1651</v>
      </c>
      <c r="G311" s="232" t="s">
        <v>341</v>
      </c>
      <c r="H311" s="233">
        <v>1</v>
      </c>
      <c r="I311" s="13"/>
      <c r="J311" s="234">
        <f>ROUND(I311*H311,2)</f>
        <v>0</v>
      </c>
      <c r="K311" s="231" t="s">
        <v>5</v>
      </c>
      <c r="L311" s="235"/>
      <c r="M311" s="236" t="s">
        <v>5</v>
      </c>
      <c r="N311" s="237" t="s">
        <v>44</v>
      </c>
      <c r="O311" s="111"/>
      <c r="P311" s="199">
        <f>O311*H311</f>
        <v>0</v>
      </c>
      <c r="Q311" s="199">
        <v>3.4000000000000002E-2</v>
      </c>
      <c r="R311" s="199">
        <f>Q311*H311</f>
        <v>3.4000000000000002E-2</v>
      </c>
      <c r="S311" s="199">
        <v>0</v>
      </c>
      <c r="T311" s="200">
        <f>S311*H311</f>
        <v>0</v>
      </c>
      <c r="AR311" s="99" t="s">
        <v>225</v>
      </c>
      <c r="AT311" s="99" t="s">
        <v>287</v>
      </c>
      <c r="AU311" s="99" t="s">
        <v>81</v>
      </c>
      <c r="AY311" s="99" t="s">
        <v>175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99" t="s">
        <v>77</v>
      </c>
      <c r="BK311" s="201">
        <f>ROUND(I311*H311,2)</f>
        <v>0</v>
      </c>
      <c r="BL311" s="99" t="s">
        <v>113</v>
      </c>
      <c r="BM311" s="99" t="s">
        <v>1652</v>
      </c>
    </row>
    <row r="312" spans="2:65" s="109" customFormat="1" ht="25.5" customHeight="1">
      <c r="B312" s="110"/>
      <c r="C312" s="191" t="s">
        <v>543</v>
      </c>
      <c r="D312" s="191" t="s">
        <v>177</v>
      </c>
      <c r="E312" s="192" t="s">
        <v>646</v>
      </c>
      <c r="F312" s="193" t="s">
        <v>647</v>
      </c>
      <c r="G312" s="194" t="s">
        <v>199</v>
      </c>
      <c r="H312" s="195">
        <v>34</v>
      </c>
      <c r="I312" s="9"/>
      <c r="J312" s="196">
        <f>ROUND(I312*H312,2)</f>
        <v>0</v>
      </c>
      <c r="K312" s="193" t="s">
        <v>200</v>
      </c>
      <c r="L312" s="110"/>
      <c r="M312" s="197" t="s">
        <v>5</v>
      </c>
      <c r="N312" s="198" t="s">
        <v>44</v>
      </c>
      <c r="O312" s="111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AR312" s="99" t="s">
        <v>113</v>
      </c>
      <c r="AT312" s="99" t="s">
        <v>177</v>
      </c>
      <c r="AU312" s="99" t="s">
        <v>81</v>
      </c>
      <c r="AY312" s="99" t="s">
        <v>175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99" t="s">
        <v>77</v>
      </c>
      <c r="BK312" s="201">
        <f>ROUND(I312*H312,2)</f>
        <v>0</v>
      </c>
      <c r="BL312" s="99" t="s">
        <v>113</v>
      </c>
      <c r="BM312" s="99" t="s">
        <v>1653</v>
      </c>
    </row>
    <row r="313" spans="2:65" s="207" customFormat="1">
      <c r="B313" s="206"/>
      <c r="D313" s="202" t="s">
        <v>185</v>
      </c>
      <c r="E313" s="208" t="s">
        <v>5</v>
      </c>
      <c r="F313" s="209" t="s">
        <v>1545</v>
      </c>
      <c r="H313" s="208" t="s">
        <v>5</v>
      </c>
      <c r="I313" s="10"/>
      <c r="L313" s="206"/>
      <c r="M313" s="210"/>
      <c r="N313" s="211"/>
      <c r="O313" s="211"/>
      <c r="P313" s="211"/>
      <c r="Q313" s="211"/>
      <c r="R313" s="211"/>
      <c r="S313" s="211"/>
      <c r="T313" s="212"/>
      <c r="AT313" s="208" t="s">
        <v>185</v>
      </c>
      <c r="AU313" s="208" t="s">
        <v>81</v>
      </c>
      <c r="AV313" s="207" t="s">
        <v>77</v>
      </c>
      <c r="AW313" s="207" t="s">
        <v>36</v>
      </c>
      <c r="AX313" s="207" t="s">
        <v>73</v>
      </c>
      <c r="AY313" s="208" t="s">
        <v>175</v>
      </c>
    </row>
    <row r="314" spans="2:65" s="214" customFormat="1">
      <c r="B314" s="213"/>
      <c r="D314" s="202" t="s">
        <v>185</v>
      </c>
      <c r="E314" s="215" t="s">
        <v>5</v>
      </c>
      <c r="F314" s="216" t="s">
        <v>1654</v>
      </c>
      <c r="H314" s="217">
        <v>34</v>
      </c>
      <c r="I314" s="11"/>
      <c r="L314" s="213"/>
      <c r="M314" s="218"/>
      <c r="N314" s="219"/>
      <c r="O314" s="219"/>
      <c r="P314" s="219"/>
      <c r="Q314" s="219"/>
      <c r="R314" s="219"/>
      <c r="S314" s="219"/>
      <c r="T314" s="220"/>
      <c r="AT314" s="215" t="s">
        <v>185</v>
      </c>
      <c r="AU314" s="215" t="s">
        <v>81</v>
      </c>
      <c r="AV314" s="214" t="s">
        <v>81</v>
      </c>
      <c r="AW314" s="214" t="s">
        <v>36</v>
      </c>
      <c r="AX314" s="214" t="s">
        <v>77</v>
      </c>
      <c r="AY314" s="215" t="s">
        <v>175</v>
      </c>
    </row>
    <row r="315" spans="2:65" s="109" customFormat="1" ht="16.5" customHeight="1">
      <c r="B315" s="110"/>
      <c r="C315" s="229" t="s">
        <v>549</v>
      </c>
      <c r="D315" s="229" t="s">
        <v>287</v>
      </c>
      <c r="E315" s="230" t="s">
        <v>650</v>
      </c>
      <c r="F315" s="231" t="s">
        <v>651</v>
      </c>
      <c r="G315" s="232" t="s">
        <v>199</v>
      </c>
      <c r="H315" s="233">
        <v>34</v>
      </c>
      <c r="I315" s="13"/>
      <c r="J315" s="234">
        <f>ROUND(I315*H315,2)</f>
        <v>0</v>
      </c>
      <c r="K315" s="231" t="s">
        <v>5</v>
      </c>
      <c r="L315" s="235"/>
      <c r="M315" s="236" t="s">
        <v>5</v>
      </c>
      <c r="N315" s="237" t="s">
        <v>44</v>
      </c>
      <c r="O315" s="111"/>
      <c r="P315" s="199">
        <f>O315*H315</f>
        <v>0</v>
      </c>
      <c r="Q315" s="199">
        <v>2.7999999999999998E-4</v>
      </c>
      <c r="R315" s="199">
        <f>Q315*H315</f>
        <v>9.5199999999999989E-3</v>
      </c>
      <c r="S315" s="199">
        <v>0</v>
      </c>
      <c r="T315" s="200">
        <f>S315*H315</f>
        <v>0</v>
      </c>
      <c r="AR315" s="99" t="s">
        <v>225</v>
      </c>
      <c r="AT315" s="99" t="s">
        <v>287</v>
      </c>
      <c r="AU315" s="99" t="s">
        <v>81</v>
      </c>
      <c r="AY315" s="99" t="s">
        <v>175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99" t="s">
        <v>77</v>
      </c>
      <c r="BK315" s="201">
        <f>ROUND(I315*H315,2)</f>
        <v>0</v>
      </c>
      <c r="BL315" s="99" t="s">
        <v>113</v>
      </c>
      <c r="BM315" s="99" t="s">
        <v>1655</v>
      </c>
    </row>
    <row r="316" spans="2:65" s="207" customFormat="1">
      <c r="B316" s="206"/>
      <c r="D316" s="202" t="s">
        <v>185</v>
      </c>
      <c r="E316" s="208" t="s">
        <v>5</v>
      </c>
      <c r="F316" s="209" t="s">
        <v>632</v>
      </c>
      <c r="H316" s="208" t="s">
        <v>5</v>
      </c>
      <c r="I316" s="10"/>
      <c r="L316" s="206"/>
      <c r="M316" s="210"/>
      <c r="N316" s="211"/>
      <c r="O316" s="211"/>
      <c r="P316" s="211"/>
      <c r="Q316" s="211"/>
      <c r="R316" s="211"/>
      <c r="S316" s="211"/>
      <c r="T316" s="212"/>
      <c r="AT316" s="208" t="s">
        <v>185</v>
      </c>
      <c r="AU316" s="208" t="s">
        <v>81</v>
      </c>
      <c r="AV316" s="207" t="s">
        <v>77</v>
      </c>
      <c r="AW316" s="207" t="s">
        <v>36</v>
      </c>
      <c r="AX316" s="207" t="s">
        <v>73</v>
      </c>
      <c r="AY316" s="208" t="s">
        <v>175</v>
      </c>
    </row>
    <row r="317" spans="2:65" s="214" customFormat="1">
      <c r="B317" s="213"/>
      <c r="D317" s="202" t="s">
        <v>185</v>
      </c>
      <c r="E317" s="215" t="s">
        <v>5</v>
      </c>
      <c r="F317" s="216" t="s">
        <v>1654</v>
      </c>
      <c r="H317" s="217">
        <v>34</v>
      </c>
      <c r="I317" s="11"/>
      <c r="L317" s="213"/>
      <c r="M317" s="218"/>
      <c r="N317" s="219"/>
      <c r="O317" s="219"/>
      <c r="P317" s="219"/>
      <c r="Q317" s="219"/>
      <c r="R317" s="219"/>
      <c r="S317" s="219"/>
      <c r="T317" s="220"/>
      <c r="AT317" s="215" t="s">
        <v>185</v>
      </c>
      <c r="AU317" s="215" t="s">
        <v>81</v>
      </c>
      <c r="AV317" s="214" t="s">
        <v>81</v>
      </c>
      <c r="AW317" s="214" t="s">
        <v>36</v>
      </c>
      <c r="AX317" s="214" t="s">
        <v>77</v>
      </c>
      <c r="AY317" s="215" t="s">
        <v>175</v>
      </c>
    </row>
    <row r="318" spans="2:65" s="109" customFormat="1" ht="25.5" customHeight="1">
      <c r="B318" s="110"/>
      <c r="C318" s="191" t="s">
        <v>558</v>
      </c>
      <c r="D318" s="191" t="s">
        <v>177</v>
      </c>
      <c r="E318" s="192" t="s">
        <v>653</v>
      </c>
      <c r="F318" s="193" t="s">
        <v>654</v>
      </c>
      <c r="G318" s="194" t="s">
        <v>199</v>
      </c>
      <c r="H318" s="195">
        <v>17</v>
      </c>
      <c r="I318" s="9"/>
      <c r="J318" s="196">
        <f>ROUND(I318*H318,2)</f>
        <v>0</v>
      </c>
      <c r="K318" s="193" t="s">
        <v>200</v>
      </c>
      <c r="L318" s="110"/>
      <c r="M318" s="197" t="s">
        <v>5</v>
      </c>
      <c r="N318" s="198" t="s">
        <v>44</v>
      </c>
      <c r="O318" s="111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AR318" s="99" t="s">
        <v>113</v>
      </c>
      <c r="AT318" s="99" t="s">
        <v>177</v>
      </c>
      <c r="AU318" s="99" t="s">
        <v>81</v>
      </c>
      <c r="AY318" s="99" t="s">
        <v>175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99" t="s">
        <v>77</v>
      </c>
      <c r="BK318" s="201">
        <f>ROUND(I318*H318,2)</f>
        <v>0</v>
      </c>
      <c r="BL318" s="99" t="s">
        <v>113</v>
      </c>
      <c r="BM318" s="99" t="s">
        <v>1656</v>
      </c>
    </row>
    <row r="319" spans="2:65" s="207" customFormat="1">
      <c r="B319" s="206"/>
      <c r="D319" s="202" t="s">
        <v>185</v>
      </c>
      <c r="E319" s="208" t="s">
        <v>5</v>
      </c>
      <c r="F319" s="209" t="s">
        <v>656</v>
      </c>
      <c r="H319" s="208" t="s">
        <v>5</v>
      </c>
      <c r="I319" s="10"/>
      <c r="L319" s="206"/>
      <c r="M319" s="210"/>
      <c r="N319" s="211"/>
      <c r="O319" s="211"/>
      <c r="P319" s="211"/>
      <c r="Q319" s="211"/>
      <c r="R319" s="211"/>
      <c r="S319" s="211"/>
      <c r="T319" s="212"/>
      <c r="AT319" s="208" t="s">
        <v>185</v>
      </c>
      <c r="AU319" s="208" t="s">
        <v>81</v>
      </c>
      <c r="AV319" s="207" t="s">
        <v>77</v>
      </c>
      <c r="AW319" s="207" t="s">
        <v>36</v>
      </c>
      <c r="AX319" s="207" t="s">
        <v>73</v>
      </c>
      <c r="AY319" s="208" t="s">
        <v>175</v>
      </c>
    </row>
    <row r="320" spans="2:65" s="214" customFormat="1">
      <c r="B320" s="213"/>
      <c r="D320" s="202" t="s">
        <v>185</v>
      </c>
      <c r="E320" s="215" t="s">
        <v>5</v>
      </c>
      <c r="F320" s="216" t="s">
        <v>1657</v>
      </c>
      <c r="H320" s="217">
        <v>17</v>
      </c>
      <c r="I320" s="11"/>
      <c r="L320" s="213"/>
      <c r="M320" s="218"/>
      <c r="N320" s="219"/>
      <c r="O320" s="219"/>
      <c r="P320" s="219"/>
      <c r="Q320" s="219"/>
      <c r="R320" s="219"/>
      <c r="S320" s="219"/>
      <c r="T320" s="220"/>
      <c r="AT320" s="215" t="s">
        <v>185</v>
      </c>
      <c r="AU320" s="215" t="s">
        <v>81</v>
      </c>
      <c r="AV320" s="214" t="s">
        <v>81</v>
      </c>
      <c r="AW320" s="214" t="s">
        <v>36</v>
      </c>
      <c r="AX320" s="214" t="s">
        <v>77</v>
      </c>
      <c r="AY320" s="215" t="s">
        <v>175</v>
      </c>
    </row>
    <row r="321" spans="2:65" s="109" customFormat="1" ht="16.5" customHeight="1">
      <c r="B321" s="110"/>
      <c r="C321" s="229" t="s">
        <v>1658</v>
      </c>
      <c r="D321" s="229" t="s">
        <v>287</v>
      </c>
      <c r="E321" s="230" t="s">
        <v>658</v>
      </c>
      <c r="F321" s="231" t="s">
        <v>659</v>
      </c>
      <c r="G321" s="232" t="s">
        <v>199</v>
      </c>
      <c r="H321" s="233">
        <v>17</v>
      </c>
      <c r="I321" s="13"/>
      <c r="J321" s="234">
        <f>ROUND(I321*H321,2)</f>
        <v>0</v>
      </c>
      <c r="K321" s="231" t="s">
        <v>200</v>
      </c>
      <c r="L321" s="235"/>
      <c r="M321" s="236" t="s">
        <v>5</v>
      </c>
      <c r="N321" s="237" t="s">
        <v>44</v>
      </c>
      <c r="O321" s="111"/>
      <c r="P321" s="199">
        <f>O321*H321</f>
        <v>0</v>
      </c>
      <c r="Q321" s="199">
        <v>1.5E-3</v>
      </c>
      <c r="R321" s="199">
        <f>Q321*H321</f>
        <v>2.5500000000000002E-2</v>
      </c>
      <c r="S321" s="199">
        <v>0</v>
      </c>
      <c r="T321" s="200">
        <f>S321*H321</f>
        <v>0</v>
      </c>
      <c r="AR321" s="99" t="s">
        <v>225</v>
      </c>
      <c r="AT321" s="99" t="s">
        <v>287</v>
      </c>
      <c r="AU321" s="99" t="s">
        <v>81</v>
      </c>
      <c r="AY321" s="99" t="s">
        <v>175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99" t="s">
        <v>77</v>
      </c>
      <c r="BK321" s="201">
        <f>ROUND(I321*H321,2)</f>
        <v>0</v>
      </c>
      <c r="BL321" s="99" t="s">
        <v>113</v>
      </c>
      <c r="BM321" s="99" t="s">
        <v>1659</v>
      </c>
    </row>
    <row r="322" spans="2:65" s="109" customFormat="1" ht="16.5" customHeight="1">
      <c r="B322" s="110"/>
      <c r="C322" s="191" t="s">
        <v>1660</v>
      </c>
      <c r="D322" s="191" t="s">
        <v>177</v>
      </c>
      <c r="E322" s="192" t="s">
        <v>661</v>
      </c>
      <c r="F322" s="193" t="s">
        <v>662</v>
      </c>
      <c r="G322" s="194" t="s">
        <v>663</v>
      </c>
      <c r="H322" s="195">
        <v>17</v>
      </c>
      <c r="I322" s="9"/>
      <c r="J322" s="196">
        <f>ROUND(I322*H322,2)</f>
        <v>0</v>
      </c>
      <c r="K322" s="193" t="s">
        <v>200</v>
      </c>
      <c r="L322" s="110"/>
      <c r="M322" s="197" t="s">
        <v>5</v>
      </c>
      <c r="N322" s="198" t="s">
        <v>44</v>
      </c>
      <c r="O322" s="111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AR322" s="99" t="s">
        <v>113</v>
      </c>
      <c r="AT322" s="99" t="s">
        <v>177</v>
      </c>
      <c r="AU322" s="99" t="s">
        <v>81</v>
      </c>
      <c r="AY322" s="99" t="s">
        <v>175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99" t="s">
        <v>77</v>
      </c>
      <c r="BK322" s="201">
        <f>ROUND(I322*H322,2)</f>
        <v>0</v>
      </c>
      <c r="BL322" s="99" t="s">
        <v>113</v>
      </c>
      <c r="BM322" s="99" t="s">
        <v>1661</v>
      </c>
    </row>
    <row r="323" spans="2:65" s="207" customFormat="1">
      <c r="B323" s="206"/>
      <c r="D323" s="202" t="s">
        <v>185</v>
      </c>
      <c r="E323" s="208" t="s">
        <v>5</v>
      </c>
      <c r="F323" s="209" t="s">
        <v>665</v>
      </c>
      <c r="H323" s="208" t="s">
        <v>5</v>
      </c>
      <c r="I323" s="10"/>
      <c r="L323" s="206"/>
      <c r="M323" s="210"/>
      <c r="N323" s="211"/>
      <c r="O323" s="211"/>
      <c r="P323" s="211"/>
      <c r="Q323" s="211"/>
      <c r="R323" s="211"/>
      <c r="S323" s="211"/>
      <c r="T323" s="212"/>
      <c r="AT323" s="208" t="s">
        <v>185</v>
      </c>
      <c r="AU323" s="208" t="s">
        <v>81</v>
      </c>
      <c r="AV323" s="207" t="s">
        <v>77</v>
      </c>
      <c r="AW323" s="207" t="s">
        <v>36</v>
      </c>
      <c r="AX323" s="207" t="s">
        <v>73</v>
      </c>
      <c r="AY323" s="208" t="s">
        <v>175</v>
      </c>
    </row>
    <row r="324" spans="2:65" s="207" customFormat="1">
      <c r="B324" s="206"/>
      <c r="D324" s="202" t="s">
        <v>185</v>
      </c>
      <c r="E324" s="208" t="s">
        <v>5</v>
      </c>
      <c r="F324" s="209" t="s">
        <v>666</v>
      </c>
      <c r="H324" s="208" t="s">
        <v>5</v>
      </c>
      <c r="I324" s="10"/>
      <c r="L324" s="206"/>
      <c r="M324" s="210"/>
      <c r="N324" s="211"/>
      <c r="O324" s="211"/>
      <c r="P324" s="211"/>
      <c r="Q324" s="211"/>
      <c r="R324" s="211"/>
      <c r="S324" s="211"/>
      <c r="T324" s="212"/>
      <c r="AT324" s="208" t="s">
        <v>185</v>
      </c>
      <c r="AU324" s="208" t="s">
        <v>81</v>
      </c>
      <c r="AV324" s="207" t="s">
        <v>77</v>
      </c>
      <c r="AW324" s="207" t="s">
        <v>36</v>
      </c>
      <c r="AX324" s="207" t="s">
        <v>73</v>
      </c>
      <c r="AY324" s="208" t="s">
        <v>175</v>
      </c>
    </row>
    <row r="325" spans="2:65" s="214" customFormat="1">
      <c r="B325" s="213"/>
      <c r="D325" s="202" t="s">
        <v>185</v>
      </c>
      <c r="E325" s="215" t="s">
        <v>5</v>
      </c>
      <c r="F325" s="216" t="s">
        <v>286</v>
      </c>
      <c r="H325" s="217">
        <v>17</v>
      </c>
      <c r="I325" s="11"/>
      <c r="L325" s="213"/>
      <c r="M325" s="218"/>
      <c r="N325" s="219"/>
      <c r="O325" s="219"/>
      <c r="P325" s="219"/>
      <c r="Q325" s="219"/>
      <c r="R325" s="219"/>
      <c r="S325" s="219"/>
      <c r="T325" s="220"/>
      <c r="AT325" s="215" t="s">
        <v>185</v>
      </c>
      <c r="AU325" s="215" t="s">
        <v>81</v>
      </c>
      <c r="AV325" s="214" t="s">
        <v>81</v>
      </c>
      <c r="AW325" s="214" t="s">
        <v>36</v>
      </c>
      <c r="AX325" s="214" t="s">
        <v>77</v>
      </c>
      <c r="AY325" s="215" t="s">
        <v>175</v>
      </c>
    </row>
    <row r="326" spans="2:65" s="109" customFormat="1" ht="16.5" customHeight="1">
      <c r="B326" s="110"/>
      <c r="C326" s="191" t="s">
        <v>1662</v>
      </c>
      <c r="D326" s="191" t="s">
        <v>177</v>
      </c>
      <c r="E326" s="192" t="s">
        <v>667</v>
      </c>
      <c r="F326" s="193" t="s">
        <v>668</v>
      </c>
      <c r="G326" s="194" t="s">
        <v>341</v>
      </c>
      <c r="H326" s="195">
        <v>17</v>
      </c>
      <c r="I326" s="9"/>
      <c r="J326" s="196">
        <f>ROUND(I326*H326,2)</f>
        <v>0</v>
      </c>
      <c r="K326" s="193" t="s">
        <v>200</v>
      </c>
      <c r="L326" s="110"/>
      <c r="M326" s="197" t="s">
        <v>5</v>
      </c>
      <c r="N326" s="198" t="s">
        <v>44</v>
      </c>
      <c r="O326" s="111"/>
      <c r="P326" s="199">
        <f>O326*H326</f>
        <v>0</v>
      </c>
      <c r="Q326" s="199">
        <v>2.0000000000000002E-5</v>
      </c>
      <c r="R326" s="199">
        <f>Q326*H326</f>
        <v>3.4000000000000002E-4</v>
      </c>
      <c r="S326" s="199">
        <v>0</v>
      </c>
      <c r="T326" s="200">
        <f>S326*H326</f>
        <v>0</v>
      </c>
      <c r="AR326" s="99" t="s">
        <v>113</v>
      </c>
      <c r="AT326" s="99" t="s">
        <v>177</v>
      </c>
      <c r="AU326" s="99" t="s">
        <v>81</v>
      </c>
      <c r="AY326" s="99" t="s">
        <v>175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99" t="s">
        <v>77</v>
      </c>
      <c r="BK326" s="201">
        <f>ROUND(I326*H326,2)</f>
        <v>0</v>
      </c>
      <c r="BL326" s="99" t="s">
        <v>113</v>
      </c>
      <c r="BM326" s="99" t="s">
        <v>1663</v>
      </c>
    </row>
    <row r="327" spans="2:65" s="207" customFormat="1">
      <c r="B327" s="206"/>
      <c r="D327" s="202" t="s">
        <v>185</v>
      </c>
      <c r="E327" s="208" t="s">
        <v>5</v>
      </c>
      <c r="F327" s="209" t="s">
        <v>1545</v>
      </c>
      <c r="H327" s="208" t="s">
        <v>5</v>
      </c>
      <c r="I327" s="10"/>
      <c r="L327" s="206"/>
      <c r="M327" s="210"/>
      <c r="N327" s="211"/>
      <c r="O327" s="211"/>
      <c r="P327" s="211"/>
      <c r="Q327" s="211"/>
      <c r="R327" s="211"/>
      <c r="S327" s="211"/>
      <c r="T327" s="212"/>
      <c r="AT327" s="208" t="s">
        <v>185</v>
      </c>
      <c r="AU327" s="208" t="s">
        <v>81</v>
      </c>
      <c r="AV327" s="207" t="s">
        <v>77</v>
      </c>
      <c r="AW327" s="207" t="s">
        <v>36</v>
      </c>
      <c r="AX327" s="207" t="s">
        <v>73</v>
      </c>
      <c r="AY327" s="208" t="s">
        <v>175</v>
      </c>
    </row>
    <row r="328" spans="2:65" s="214" customFormat="1">
      <c r="B328" s="213"/>
      <c r="D328" s="202" t="s">
        <v>185</v>
      </c>
      <c r="E328" s="215" t="s">
        <v>5</v>
      </c>
      <c r="F328" s="216" t="s">
        <v>286</v>
      </c>
      <c r="H328" s="217">
        <v>17</v>
      </c>
      <c r="I328" s="11"/>
      <c r="L328" s="213"/>
      <c r="M328" s="218"/>
      <c r="N328" s="219"/>
      <c r="O328" s="219"/>
      <c r="P328" s="219"/>
      <c r="Q328" s="219"/>
      <c r="R328" s="219"/>
      <c r="S328" s="219"/>
      <c r="T328" s="220"/>
      <c r="AT328" s="215" t="s">
        <v>185</v>
      </c>
      <c r="AU328" s="215" t="s">
        <v>81</v>
      </c>
      <c r="AV328" s="214" t="s">
        <v>81</v>
      </c>
      <c r="AW328" s="214" t="s">
        <v>36</v>
      </c>
      <c r="AX328" s="214" t="s">
        <v>77</v>
      </c>
      <c r="AY328" s="215" t="s">
        <v>175</v>
      </c>
    </row>
    <row r="329" spans="2:65" s="109" customFormat="1" ht="16.5" customHeight="1">
      <c r="B329" s="110"/>
      <c r="C329" s="229" t="s">
        <v>991</v>
      </c>
      <c r="D329" s="229" t="s">
        <v>287</v>
      </c>
      <c r="E329" s="230" t="s">
        <v>670</v>
      </c>
      <c r="F329" s="379" t="s">
        <v>671</v>
      </c>
      <c r="G329" s="232" t="s">
        <v>341</v>
      </c>
      <c r="H329" s="233">
        <v>17</v>
      </c>
      <c r="I329" s="13"/>
      <c r="J329" s="234">
        <f>ROUND(I329*H329,2)</f>
        <v>0</v>
      </c>
      <c r="K329" s="231" t="s">
        <v>5</v>
      </c>
      <c r="L329" s="235"/>
      <c r="M329" s="236" t="s">
        <v>5</v>
      </c>
      <c r="N329" s="237" t="s">
        <v>44</v>
      </c>
      <c r="O329" s="111"/>
      <c r="P329" s="199">
        <f>O329*H329</f>
        <v>0</v>
      </c>
      <c r="Q329" s="199">
        <v>3.64E-3</v>
      </c>
      <c r="R329" s="199">
        <f>Q329*H329</f>
        <v>6.1879999999999998E-2</v>
      </c>
      <c r="S329" s="199">
        <v>0</v>
      </c>
      <c r="T329" s="200">
        <f>S329*H329</f>
        <v>0</v>
      </c>
      <c r="AR329" s="99" t="s">
        <v>225</v>
      </c>
      <c r="AT329" s="99" t="s">
        <v>287</v>
      </c>
      <c r="AU329" s="99" t="s">
        <v>81</v>
      </c>
      <c r="AY329" s="99" t="s">
        <v>175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99" t="s">
        <v>77</v>
      </c>
      <c r="BK329" s="201">
        <f>ROUND(I329*H329,2)</f>
        <v>0</v>
      </c>
      <c r="BL329" s="99" t="s">
        <v>113</v>
      </c>
      <c r="BM329" s="99" t="s">
        <v>1664</v>
      </c>
    </row>
    <row r="330" spans="2:65" s="109" customFormat="1" ht="16.5" customHeight="1">
      <c r="B330" s="110"/>
      <c r="C330" s="229" t="s">
        <v>1665</v>
      </c>
      <c r="D330" s="229" t="s">
        <v>287</v>
      </c>
      <c r="E330" s="230" t="s">
        <v>673</v>
      </c>
      <c r="F330" s="379" t="s">
        <v>674</v>
      </c>
      <c r="G330" s="232" t="s">
        <v>675</v>
      </c>
      <c r="H330" s="233">
        <v>17</v>
      </c>
      <c r="I330" s="13"/>
      <c r="J330" s="234">
        <f>ROUND(I330*H330,2)</f>
        <v>0</v>
      </c>
      <c r="K330" s="231" t="s">
        <v>5</v>
      </c>
      <c r="L330" s="235"/>
      <c r="M330" s="236" t="s">
        <v>5</v>
      </c>
      <c r="N330" s="237" t="s">
        <v>44</v>
      </c>
      <c r="O330" s="111"/>
      <c r="P330" s="199">
        <f>O330*H330</f>
        <v>0</v>
      </c>
      <c r="Q330" s="199">
        <v>3.3E-3</v>
      </c>
      <c r="R330" s="199">
        <f>Q330*H330</f>
        <v>5.6099999999999997E-2</v>
      </c>
      <c r="S330" s="199">
        <v>0</v>
      </c>
      <c r="T330" s="200">
        <f>S330*H330</f>
        <v>0</v>
      </c>
      <c r="AR330" s="99" t="s">
        <v>225</v>
      </c>
      <c r="AT330" s="99" t="s">
        <v>287</v>
      </c>
      <c r="AU330" s="99" t="s">
        <v>81</v>
      </c>
      <c r="AY330" s="99" t="s">
        <v>175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99" t="s">
        <v>77</v>
      </c>
      <c r="BK330" s="201">
        <f>ROUND(I330*H330,2)</f>
        <v>0</v>
      </c>
      <c r="BL330" s="99" t="s">
        <v>113</v>
      </c>
      <c r="BM330" s="99" t="s">
        <v>1666</v>
      </c>
    </row>
    <row r="331" spans="2:65" s="109" customFormat="1" ht="16.5" customHeight="1">
      <c r="B331" s="110"/>
      <c r="C331" s="191" t="s">
        <v>1667</v>
      </c>
      <c r="D331" s="191" t="s">
        <v>177</v>
      </c>
      <c r="E331" s="192" t="s">
        <v>677</v>
      </c>
      <c r="F331" s="193" t="s">
        <v>678</v>
      </c>
      <c r="G331" s="194" t="s">
        <v>341</v>
      </c>
      <c r="H331" s="195">
        <v>17</v>
      </c>
      <c r="I331" s="9"/>
      <c r="J331" s="196">
        <f>ROUND(I331*H331,2)</f>
        <v>0</v>
      </c>
      <c r="K331" s="193" t="s">
        <v>5</v>
      </c>
      <c r="L331" s="110"/>
      <c r="M331" s="197" t="s">
        <v>5</v>
      </c>
      <c r="N331" s="198" t="s">
        <v>44</v>
      </c>
      <c r="O331" s="111"/>
      <c r="P331" s="199">
        <f>O331*H331</f>
        <v>0</v>
      </c>
      <c r="Q331" s="199">
        <v>2.0000000000000002E-5</v>
      </c>
      <c r="R331" s="199">
        <f>Q331*H331</f>
        <v>3.4000000000000002E-4</v>
      </c>
      <c r="S331" s="199">
        <v>0</v>
      </c>
      <c r="T331" s="200">
        <f>S331*H331</f>
        <v>0</v>
      </c>
      <c r="AR331" s="99" t="s">
        <v>113</v>
      </c>
      <c r="AT331" s="99" t="s">
        <v>177</v>
      </c>
      <c r="AU331" s="99" t="s">
        <v>81</v>
      </c>
      <c r="AY331" s="99" t="s">
        <v>175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99" t="s">
        <v>77</v>
      </c>
      <c r="BK331" s="201">
        <f>ROUND(I331*H331,2)</f>
        <v>0</v>
      </c>
      <c r="BL331" s="99" t="s">
        <v>113</v>
      </c>
      <c r="BM331" s="99" t="s">
        <v>1668</v>
      </c>
    </row>
    <row r="332" spans="2:65" s="109" customFormat="1" ht="16.5" customHeight="1">
      <c r="B332" s="110"/>
      <c r="C332" s="229" t="s">
        <v>1669</v>
      </c>
      <c r="D332" s="229" t="s">
        <v>287</v>
      </c>
      <c r="E332" s="230" t="s">
        <v>680</v>
      </c>
      <c r="F332" s="231" t="s">
        <v>681</v>
      </c>
      <c r="G332" s="232" t="s">
        <v>663</v>
      </c>
      <c r="H332" s="233">
        <v>17</v>
      </c>
      <c r="I332" s="13"/>
      <c r="J332" s="234">
        <f>ROUND(I332*H332,2)</f>
        <v>0</v>
      </c>
      <c r="K332" s="231" t="s">
        <v>5</v>
      </c>
      <c r="L332" s="235"/>
      <c r="M332" s="236" t="s">
        <v>5</v>
      </c>
      <c r="N332" s="237" t="s">
        <v>44</v>
      </c>
      <c r="O332" s="111"/>
      <c r="P332" s="199">
        <f>O332*H332</f>
        <v>0</v>
      </c>
      <c r="Q332" s="199">
        <v>4.2999999999999999E-4</v>
      </c>
      <c r="R332" s="199">
        <f>Q332*H332</f>
        <v>7.3099999999999997E-3</v>
      </c>
      <c r="S332" s="199">
        <v>0</v>
      </c>
      <c r="T332" s="200">
        <f>S332*H332</f>
        <v>0</v>
      </c>
      <c r="AR332" s="99" t="s">
        <v>225</v>
      </c>
      <c r="AT332" s="99" t="s">
        <v>287</v>
      </c>
      <c r="AU332" s="99" t="s">
        <v>81</v>
      </c>
      <c r="AY332" s="99" t="s">
        <v>175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99" t="s">
        <v>77</v>
      </c>
      <c r="BK332" s="201">
        <f>ROUND(I332*H332,2)</f>
        <v>0</v>
      </c>
      <c r="BL332" s="99" t="s">
        <v>113</v>
      </c>
      <c r="BM332" s="99" t="s">
        <v>1670</v>
      </c>
    </row>
    <row r="333" spans="2:65" s="109" customFormat="1" ht="25.5" customHeight="1">
      <c r="B333" s="110"/>
      <c r="C333" s="191" t="s">
        <v>1671</v>
      </c>
      <c r="D333" s="191" t="s">
        <v>177</v>
      </c>
      <c r="E333" s="192" t="s">
        <v>683</v>
      </c>
      <c r="F333" s="193" t="s">
        <v>684</v>
      </c>
      <c r="G333" s="194" t="s">
        <v>341</v>
      </c>
      <c r="H333" s="195">
        <v>17</v>
      </c>
      <c r="I333" s="9"/>
      <c r="J333" s="196">
        <f>ROUND(I333*H333,2)</f>
        <v>0</v>
      </c>
      <c r="K333" s="193" t="s">
        <v>200</v>
      </c>
      <c r="L333" s="110"/>
      <c r="M333" s="197" t="s">
        <v>5</v>
      </c>
      <c r="N333" s="198" t="s">
        <v>44</v>
      </c>
      <c r="O333" s="111"/>
      <c r="P333" s="199">
        <f>O333*H333</f>
        <v>0</v>
      </c>
      <c r="Q333" s="199">
        <v>0</v>
      </c>
      <c r="R333" s="199">
        <f>Q333*H333</f>
        <v>0</v>
      </c>
      <c r="S333" s="199">
        <v>7.6800000000000002E-3</v>
      </c>
      <c r="T333" s="200">
        <f>S333*H333</f>
        <v>0.13056000000000001</v>
      </c>
      <c r="AR333" s="99" t="s">
        <v>113</v>
      </c>
      <c r="AT333" s="99" t="s">
        <v>177</v>
      </c>
      <c r="AU333" s="99" t="s">
        <v>81</v>
      </c>
      <c r="AY333" s="99" t="s">
        <v>175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99" t="s">
        <v>77</v>
      </c>
      <c r="BK333" s="201">
        <f>ROUND(I333*H333,2)</f>
        <v>0</v>
      </c>
      <c r="BL333" s="99" t="s">
        <v>113</v>
      </c>
      <c r="BM333" s="99" t="s">
        <v>1672</v>
      </c>
    </row>
    <row r="334" spans="2:65" s="207" customFormat="1">
      <c r="B334" s="206"/>
      <c r="D334" s="202" t="s">
        <v>185</v>
      </c>
      <c r="E334" s="208" t="s">
        <v>5</v>
      </c>
      <c r="F334" s="209" t="s">
        <v>686</v>
      </c>
      <c r="H334" s="208" t="s">
        <v>5</v>
      </c>
      <c r="I334" s="10"/>
      <c r="L334" s="206"/>
      <c r="M334" s="210"/>
      <c r="N334" s="211"/>
      <c r="O334" s="211"/>
      <c r="P334" s="211"/>
      <c r="Q334" s="211"/>
      <c r="R334" s="211"/>
      <c r="S334" s="211"/>
      <c r="T334" s="212"/>
      <c r="AT334" s="208" t="s">
        <v>185</v>
      </c>
      <c r="AU334" s="208" t="s">
        <v>81</v>
      </c>
      <c r="AV334" s="207" t="s">
        <v>77</v>
      </c>
      <c r="AW334" s="207" t="s">
        <v>36</v>
      </c>
      <c r="AX334" s="207" t="s">
        <v>73</v>
      </c>
      <c r="AY334" s="208" t="s">
        <v>175</v>
      </c>
    </row>
    <row r="335" spans="2:65" s="214" customFormat="1">
      <c r="B335" s="213"/>
      <c r="D335" s="202" t="s">
        <v>185</v>
      </c>
      <c r="E335" s="215" t="s">
        <v>5</v>
      </c>
      <c r="F335" s="216" t="s">
        <v>286</v>
      </c>
      <c r="H335" s="217">
        <v>17</v>
      </c>
      <c r="I335" s="11"/>
      <c r="L335" s="213"/>
      <c r="M335" s="218"/>
      <c r="N335" s="219"/>
      <c r="O335" s="219"/>
      <c r="P335" s="219"/>
      <c r="Q335" s="219"/>
      <c r="R335" s="219"/>
      <c r="S335" s="219"/>
      <c r="T335" s="220"/>
      <c r="AT335" s="215" t="s">
        <v>185</v>
      </c>
      <c r="AU335" s="215" t="s">
        <v>81</v>
      </c>
      <c r="AV335" s="214" t="s">
        <v>81</v>
      </c>
      <c r="AW335" s="214" t="s">
        <v>36</v>
      </c>
      <c r="AX335" s="214" t="s">
        <v>77</v>
      </c>
      <c r="AY335" s="215" t="s">
        <v>175</v>
      </c>
    </row>
    <row r="336" spans="2:65" s="109" customFormat="1" ht="25.5" customHeight="1">
      <c r="B336" s="110"/>
      <c r="C336" s="191" t="s">
        <v>1673</v>
      </c>
      <c r="D336" s="191" t="s">
        <v>177</v>
      </c>
      <c r="E336" s="192" t="s">
        <v>1674</v>
      </c>
      <c r="F336" s="193" t="s">
        <v>1675</v>
      </c>
      <c r="G336" s="194" t="s">
        <v>341</v>
      </c>
      <c r="H336" s="195">
        <v>4</v>
      </c>
      <c r="I336" s="9"/>
      <c r="J336" s="196">
        <f>ROUND(I336*H336,2)</f>
        <v>0</v>
      </c>
      <c r="K336" s="193" t="s">
        <v>200</v>
      </c>
      <c r="L336" s="110"/>
      <c r="M336" s="197" t="s">
        <v>5</v>
      </c>
      <c r="N336" s="198" t="s">
        <v>44</v>
      </c>
      <c r="O336" s="111"/>
      <c r="P336" s="199">
        <f>O336*H336</f>
        <v>0</v>
      </c>
      <c r="Q336" s="199">
        <v>8.5999999999999998E-4</v>
      </c>
      <c r="R336" s="199">
        <f>Q336*H336</f>
        <v>3.4399999999999999E-3</v>
      </c>
      <c r="S336" s="199">
        <v>0</v>
      </c>
      <c r="T336" s="200">
        <f>S336*H336</f>
        <v>0</v>
      </c>
      <c r="AR336" s="99" t="s">
        <v>113</v>
      </c>
      <c r="AT336" s="99" t="s">
        <v>177</v>
      </c>
      <c r="AU336" s="99" t="s">
        <v>81</v>
      </c>
      <c r="AY336" s="99" t="s">
        <v>175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99" t="s">
        <v>77</v>
      </c>
      <c r="BK336" s="201">
        <f>ROUND(I336*H336,2)</f>
        <v>0</v>
      </c>
      <c r="BL336" s="99" t="s">
        <v>113</v>
      </c>
      <c r="BM336" s="99" t="s">
        <v>1676</v>
      </c>
    </row>
    <row r="337" spans="2:65" s="207" customFormat="1">
      <c r="B337" s="206"/>
      <c r="D337" s="202" t="s">
        <v>185</v>
      </c>
      <c r="E337" s="208" t="s">
        <v>5</v>
      </c>
      <c r="F337" s="209" t="s">
        <v>1545</v>
      </c>
      <c r="H337" s="208" t="s">
        <v>5</v>
      </c>
      <c r="I337" s="10"/>
      <c r="L337" s="206"/>
      <c r="M337" s="210"/>
      <c r="N337" s="211"/>
      <c r="O337" s="211"/>
      <c r="P337" s="211"/>
      <c r="Q337" s="211"/>
      <c r="R337" s="211"/>
      <c r="S337" s="211"/>
      <c r="T337" s="212"/>
      <c r="AT337" s="208" t="s">
        <v>185</v>
      </c>
      <c r="AU337" s="208" t="s">
        <v>81</v>
      </c>
      <c r="AV337" s="207" t="s">
        <v>77</v>
      </c>
      <c r="AW337" s="207" t="s">
        <v>36</v>
      </c>
      <c r="AX337" s="207" t="s">
        <v>73</v>
      </c>
      <c r="AY337" s="208" t="s">
        <v>175</v>
      </c>
    </row>
    <row r="338" spans="2:65" s="214" customFormat="1">
      <c r="B338" s="213"/>
      <c r="D338" s="202" t="s">
        <v>185</v>
      </c>
      <c r="E338" s="215" t="s">
        <v>5</v>
      </c>
      <c r="F338" s="216" t="s">
        <v>113</v>
      </c>
      <c r="H338" s="217">
        <v>4</v>
      </c>
      <c r="I338" s="11"/>
      <c r="L338" s="213"/>
      <c r="M338" s="218"/>
      <c r="N338" s="219"/>
      <c r="O338" s="219"/>
      <c r="P338" s="219"/>
      <c r="Q338" s="219"/>
      <c r="R338" s="219"/>
      <c r="S338" s="219"/>
      <c r="T338" s="220"/>
      <c r="AT338" s="215" t="s">
        <v>185</v>
      </c>
      <c r="AU338" s="215" t="s">
        <v>81</v>
      </c>
      <c r="AV338" s="214" t="s">
        <v>81</v>
      </c>
      <c r="AW338" s="214" t="s">
        <v>36</v>
      </c>
      <c r="AX338" s="214" t="s">
        <v>77</v>
      </c>
      <c r="AY338" s="215" t="s">
        <v>175</v>
      </c>
    </row>
    <row r="339" spans="2:65" s="109" customFormat="1" ht="16.5" customHeight="1">
      <c r="B339" s="110"/>
      <c r="C339" s="229" t="s">
        <v>1677</v>
      </c>
      <c r="D339" s="229" t="s">
        <v>287</v>
      </c>
      <c r="E339" s="230" t="s">
        <v>1678</v>
      </c>
      <c r="F339" s="379" t="s">
        <v>1679</v>
      </c>
      <c r="G339" s="232" t="s">
        <v>675</v>
      </c>
      <c r="H339" s="233">
        <v>4</v>
      </c>
      <c r="I339" s="13"/>
      <c r="J339" s="234">
        <f>ROUND(I339*H339,2)</f>
        <v>0</v>
      </c>
      <c r="K339" s="231" t="s">
        <v>5</v>
      </c>
      <c r="L339" s="235"/>
      <c r="M339" s="236" t="s">
        <v>5</v>
      </c>
      <c r="N339" s="237" t="s">
        <v>44</v>
      </c>
      <c r="O339" s="111"/>
      <c r="P339" s="199">
        <f>O339*H339</f>
        <v>0</v>
      </c>
      <c r="Q339" s="199">
        <v>1.47E-2</v>
      </c>
      <c r="R339" s="199">
        <f>Q339*H339</f>
        <v>5.8799999999999998E-2</v>
      </c>
      <c r="S339" s="199">
        <v>0</v>
      </c>
      <c r="T339" s="200">
        <f>S339*H339</f>
        <v>0</v>
      </c>
      <c r="AR339" s="99" t="s">
        <v>225</v>
      </c>
      <c r="AT339" s="99" t="s">
        <v>287</v>
      </c>
      <c r="AU339" s="99" t="s">
        <v>81</v>
      </c>
      <c r="AY339" s="99" t="s">
        <v>175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99" t="s">
        <v>77</v>
      </c>
      <c r="BK339" s="201">
        <f>ROUND(I339*H339,2)</f>
        <v>0</v>
      </c>
      <c r="BL339" s="99" t="s">
        <v>113</v>
      </c>
      <c r="BM339" s="99" t="s">
        <v>1680</v>
      </c>
    </row>
    <row r="340" spans="2:65" s="109" customFormat="1" ht="16.5" customHeight="1">
      <c r="B340" s="110"/>
      <c r="C340" s="229" t="s">
        <v>1681</v>
      </c>
      <c r="D340" s="229" t="s">
        <v>287</v>
      </c>
      <c r="E340" s="230" t="s">
        <v>1682</v>
      </c>
      <c r="F340" s="379" t="s">
        <v>1683</v>
      </c>
      <c r="G340" s="232" t="s">
        <v>341</v>
      </c>
      <c r="H340" s="233">
        <v>4</v>
      </c>
      <c r="I340" s="13"/>
      <c r="J340" s="234">
        <f>ROUND(I340*H340,2)</f>
        <v>0</v>
      </c>
      <c r="K340" s="231" t="s">
        <v>5</v>
      </c>
      <c r="L340" s="235"/>
      <c r="M340" s="236" t="s">
        <v>5</v>
      </c>
      <c r="N340" s="237" t="s">
        <v>44</v>
      </c>
      <c r="O340" s="111"/>
      <c r="P340" s="199">
        <f>O340*H340</f>
        <v>0</v>
      </c>
      <c r="Q340" s="199">
        <v>1.0499999999999999E-3</v>
      </c>
      <c r="R340" s="199">
        <f>Q340*H340</f>
        <v>4.1999999999999997E-3</v>
      </c>
      <c r="S340" s="199">
        <v>0</v>
      </c>
      <c r="T340" s="200">
        <f>S340*H340</f>
        <v>0</v>
      </c>
      <c r="AR340" s="99" t="s">
        <v>225</v>
      </c>
      <c r="AT340" s="99" t="s">
        <v>287</v>
      </c>
      <c r="AU340" s="99" t="s">
        <v>81</v>
      </c>
      <c r="AY340" s="99" t="s">
        <v>175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99" t="s">
        <v>77</v>
      </c>
      <c r="BK340" s="201">
        <f>ROUND(I340*H340,2)</f>
        <v>0</v>
      </c>
      <c r="BL340" s="99" t="s">
        <v>113</v>
      </c>
      <c r="BM340" s="99" t="s">
        <v>1684</v>
      </c>
    </row>
    <row r="341" spans="2:65" s="109" customFormat="1" ht="25.5" customHeight="1">
      <c r="B341" s="110"/>
      <c r="C341" s="191" t="s">
        <v>1685</v>
      </c>
      <c r="D341" s="191" t="s">
        <v>177</v>
      </c>
      <c r="E341" s="192" t="s">
        <v>1686</v>
      </c>
      <c r="F341" s="193" t="s">
        <v>1687</v>
      </c>
      <c r="G341" s="194" t="s">
        <v>341</v>
      </c>
      <c r="H341" s="195">
        <v>26</v>
      </c>
      <c r="I341" s="9"/>
      <c r="J341" s="196">
        <f>ROUND(I341*H341,2)</f>
        <v>0</v>
      </c>
      <c r="K341" s="193" t="s">
        <v>5</v>
      </c>
      <c r="L341" s="110"/>
      <c r="M341" s="197" t="s">
        <v>5</v>
      </c>
      <c r="N341" s="198" t="s">
        <v>44</v>
      </c>
      <c r="O341" s="111"/>
      <c r="P341" s="199">
        <f>O341*H341</f>
        <v>0</v>
      </c>
      <c r="Q341" s="199">
        <v>0</v>
      </c>
      <c r="R341" s="199">
        <f>Q341*H341</f>
        <v>0</v>
      </c>
      <c r="S341" s="199">
        <v>1.83E-2</v>
      </c>
      <c r="T341" s="200">
        <f>S341*H341</f>
        <v>0.4758</v>
      </c>
      <c r="AR341" s="99" t="s">
        <v>113</v>
      </c>
      <c r="AT341" s="99" t="s">
        <v>177</v>
      </c>
      <c r="AU341" s="99" t="s">
        <v>81</v>
      </c>
      <c r="AY341" s="99" t="s">
        <v>175</v>
      </c>
      <c r="BE341" s="201">
        <f>IF(N341="základní",J341,0)</f>
        <v>0</v>
      </c>
      <c r="BF341" s="201">
        <f>IF(N341="snížená",J341,0)</f>
        <v>0</v>
      </c>
      <c r="BG341" s="201">
        <f>IF(N341="zákl. přenesená",J341,0)</f>
        <v>0</v>
      </c>
      <c r="BH341" s="201">
        <f>IF(N341="sníž. přenesená",J341,0)</f>
        <v>0</v>
      </c>
      <c r="BI341" s="201">
        <f>IF(N341="nulová",J341,0)</f>
        <v>0</v>
      </c>
      <c r="BJ341" s="99" t="s">
        <v>77</v>
      </c>
      <c r="BK341" s="201">
        <f>ROUND(I341*H341,2)</f>
        <v>0</v>
      </c>
      <c r="BL341" s="99" t="s">
        <v>113</v>
      </c>
      <c r="BM341" s="99" t="s">
        <v>1688</v>
      </c>
    </row>
    <row r="342" spans="2:65" s="109" customFormat="1" ht="25.5" customHeight="1">
      <c r="B342" s="110"/>
      <c r="C342" s="191" t="s">
        <v>1689</v>
      </c>
      <c r="D342" s="191" t="s">
        <v>177</v>
      </c>
      <c r="E342" s="192" t="s">
        <v>1690</v>
      </c>
      <c r="F342" s="193" t="s">
        <v>1691</v>
      </c>
      <c r="G342" s="194" t="s">
        <v>341</v>
      </c>
      <c r="H342" s="195">
        <v>2</v>
      </c>
      <c r="I342" s="9"/>
      <c r="J342" s="196">
        <f>ROUND(I342*H342,2)</f>
        <v>0</v>
      </c>
      <c r="K342" s="193" t="s">
        <v>200</v>
      </c>
      <c r="L342" s="110"/>
      <c r="M342" s="197" t="s">
        <v>5</v>
      </c>
      <c r="N342" s="198" t="s">
        <v>44</v>
      </c>
      <c r="O342" s="111"/>
      <c r="P342" s="199">
        <f>O342*H342</f>
        <v>0</v>
      </c>
      <c r="Q342" s="199">
        <v>3.4000000000000002E-4</v>
      </c>
      <c r="R342" s="199">
        <f>Q342*H342</f>
        <v>6.8000000000000005E-4</v>
      </c>
      <c r="S342" s="199">
        <v>0</v>
      </c>
      <c r="T342" s="200">
        <f>S342*H342</f>
        <v>0</v>
      </c>
      <c r="AR342" s="99" t="s">
        <v>113</v>
      </c>
      <c r="AT342" s="99" t="s">
        <v>177</v>
      </c>
      <c r="AU342" s="99" t="s">
        <v>81</v>
      </c>
      <c r="AY342" s="99" t="s">
        <v>175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99" t="s">
        <v>77</v>
      </c>
      <c r="BK342" s="201">
        <f>ROUND(I342*H342,2)</f>
        <v>0</v>
      </c>
      <c r="BL342" s="99" t="s">
        <v>113</v>
      </c>
      <c r="BM342" s="99" t="s">
        <v>1692</v>
      </c>
    </row>
    <row r="343" spans="2:65" s="207" customFormat="1">
      <c r="B343" s="206"/>
      <c r="D343" s="202" t="s">
        <v>185</v>
      </c>
      <c r="E343" s="208" t="s">
        <v>5</v>
      </c>
      <c r="F343" s="209" t="s">
        <v>1545</v>
      </c>
      <c r="H343" s="208" t="s">
        <v>5</v>
      </c>
      <c r="I343" s="10"/>
      <c r="L343" s="206"/>
      <c r="M343" s="210"/>
      <c r="N343" s="211"/>
      <c r="O343" s="211"/>
      <c r="P343" s="211"/>
      <c r="Q343" s="211"/>
      <c r="R343" s="211"/>
      <c r="S343" s="211"/>
      <c r="T343" s="212"/>
      <c r="AT343" s="208" t="s">
        <v>185</v>
      </c>
      <c r="AU343" s="208" t="s">
        <v>81</v>
      </c>
      <c r="AV343" s="207" t="s">
        <v>77</v>
      </c>
      <c r="AW343" s="207" t="s">
        <v>36</v>
      </c>
      <c r="AX343" s="207" t="s">
        <v>73</v>
      </c>
      <c r="AY343" s="208" t="s">
        <v>175</v>
      </c>
    </row>
    <row r="344" spans="2:65" s="214" customFormat="1">
      <c r="B344" s="213"/>
      <c r="D344" s="202" t="s">
        <v>185</v>
      </c>
      <c r="E344" s="215" t="s">
        <v>5</v>
      </c>
      <c r="F344" s="216" t="s">
        <v>81</v>
      </c>
      <c r="H344" s="217">
        <v>2</v>
      </c>
      <c r="I344" s="11"/>
      <c r="L344" s="213"/>
      <c r="M344" s="218"/>
      <c r="N344" s="219"/>
      <c r="O344" s="219"/>
      <c r="P344" s="219"/>
      <c r="Q344" s="219"/>
      <c r="R344" s="219"/>
      <c r="S344" s="219"/>
      <c r="T344" s="220"/>
      <c r="AT344" s="215" t="s">
        <v>185</v>
      </c>
      <c r="AU344" s="215" t="s">
        <v>81</v>
      </c>
      <c r="AV344" s="214" t="s">
        <v>81</v>
      </c>
      <c r="AW344" s="214" t="s">
        <v>36</v>
      </c>
      <c r="AX344" s="214" t="s">
        <v>77</v>
      </c>
      <c r="AY344" s="215" t="s">
        <v>175</v>
      </c>
    </row>
    <row r="345" spans="2:65" s="109" customFormat="1" ht="16.5" customHeight="1">
      <c r="B345" s="110"/>
      <c r="C345" s="229" t="s">
        <v>1693</v>
      </c>
      <c r="D345" s="229" t="s">
        <v>287</v>
      </c>
      <c r="E345" s="230" t="s">
        <v>1694</v>
      </c>
      <c r="F345" s="379" t="s">
        <v>1695</v>
      </c>
      <c r="G345" s="232" t="s">
        <v>341</v>
      </c>
      <c r="H345" s="233">
        <v>2</v>
      </c>
      <c r="I345" s="13"/>
      <c r="J345" s="234">
        <f>ROUND(I345*H345,2)</f>
        <v>0</v>
      </c>
      <c r="K345" s="231" t="s">
        <v>200</v>
      </c>
      <c r="L345" s="235"/>
      <c r="M345" s="236" t="s">
        <v>5</v>
      </c>
      <c r="N345" s="237" t="s">
        <v>44</v>
      </c>
      <c r="O345" s="111"/>
      <c r="P345" s="199">
        <f>O345*H345</f>
        <v>0</v>
      </c>
      <c r="Q345" s="199">
        <v>3.2500000000000001E-2</v>
      </c>
      <c r="R345" s="199">
        <f>Q345*H345</f>
        <v>6.5000000000000002E-2</v>
      </c>
      <c r="S345" s="199">
        <v>0</v>
      </c>
      <c r="T345" s="200">
        <f>S345*H345</f>
        <v>0</v>
      </c>
      <c r="AR345" s="99" t="s">
        <v>225</v>
      </c>
      <c r="AT345" s="99" t="s">
        <v>287</v>
      </c>
      <c r="AU345" s="99" t="s">
        <v>81</v>
      </c>
      <c r="AY345" s="99" t="s">
        <v>175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99" t="s">
        <v>77</v>
      </c>
      <c r="BK345" s="201">
        <f>ROUND(I345*H345,2)</f>
        <v>0</v>
      </c>
      <c r="BL345" s="99" t="s">
        <v>113</v>
      </c>
      <c r="BM345" s="99" t="s">
        <v>1696</v>
      </c>
    </row>
    <row r="346" spans="2:65" s="109" customFormat="1" ht="25.5" customHeight="1">
      <c r="B346" s="110"/>
      <c r="C346" s="191" t="s">
        <v>1697</v>
      </c>
      <c r="D346" s="191" t="s">
        <v>177</v>
      </c>
      <c r="E346" s="192" t="s">
        <v>687</v>
      </c>
      <c r="F346" s="193" t="s">
        <v>688</v>
      </c>
      <c r="G346" s="194" t="s">
        <v>341</v>
      </c>
      <c r="H346" s="195">
        <v>17</v>
      </c>
      <c r="I346" s="9"/>
      <c r="J346" s="196">
        <f>ROUND(I346*H346,2)</f>
        <v>0</v>
      </c>
      <c r="K346" s="193" t="s">
        <v>200</v>
      </c>
      <c r="L346" s="110"/>
      <c r="M346" s="197" t="s">
        <v>5</v>
      </c>
      <c r="N346" s="198" t="s">
        <v>44</v>
      </c>
      <c r="O346" s="111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AR346" s="99" t="s">
        <v>113</v>
      </c>
      <c r="AT346" s="99" t="s">
        <v>177</v>
      </c>
      <c r="AU346" s="99" t="s">
        <v>81</v>
      </c>
      <c r="AY346" s="99" t="s">
        <v>175</v>
      </c>
      <c r="BE346" s="201">
        <f>IF(N346="základní",J346,0)</f>
        <v>0</v>
      </c>
      <c r="BF346" s="201">
        <f>IF(N346="snížená",J346,0)</f>
        <v>0</v>
      </c>
      <c r="BG346" s="201">
        <f>IF(N346="zákl. přenesená",J346,0)</f>
        <v>0</v>
      </c>
      <c r="BH346" s="201">
        <f>IF(N346="sníž. přenesená",J346,0)</f>
        <v>0</v>
      </c>
      <c r="BI346" s="201">
        <f>IF(N346="nulová",J346,0)</f>
        <v>0</v>
      </c>
      <c r="BJ346" s="99" t="s">
        <v>77</v>
      </c>
      <c r="BK346" s="201">
        <f>ROUND(I346*H346,2)</f>
        <v>0</v>
      </c>
      <c r="BL346" s="99" t="s">
        <v>113</v>
      </c>
      <c r="BM346" s="99" t="s">
        <v>532</v>
      </c>
    </row>
    <row r="347" spans="2:65" s="207" customFormat="1">
      <c r="B347" s="206"/>
      <c r="D347" s="202" t="s">
        <v>185</v>
      </c>
      <c r="E347" s="208" t="s">
        <v>5</v>
      </c>
      <c r="F347" s="209" t="s">
        <v>1545</v>
      </c>
      <c r="H347" s="208" t="s">
        <v>5</v>
      </c>
      <c r="I347" s="10"/>
      <c r="L347" s="206"/>
      <c r="M347" s="210"/>
      <c r="N347" s="211"/>
      <c r="O347" s="211"/>
      <c r="P347" s="211"/>
      <c r="Q347" s="211"/>
      <c r="R347" s="211"/>
      <c r="S347" s="211"/>
      <c r="T347" s="212"/>
      <c r="AT347" s="208" t="s">
        <v>185</v>
      </c>
      <c r="AU347" s="208" t="s">
        <v>81</v>
      </c>
      <c r="AV347" s="207" t="s">
        <v>77</v>
      </c>
      <c r="AW347" s="207" t="s">
        <v>36</v>
      </c>
      <c r="AX347" s="207" t="s">
        <v>73</v>
      </c>
      <c r="AY347" s="208" t="s">
        <v>175</v>
      </c>
    </row>
    <row r="348" spans="2:65" s="214" customFormat="1">
      <c r="B348" s="213"/>
      <c r="D348" s="202" t="s">
        <v>185</v>
      </c>
      <c r="E348" s="215" t="s">
        <v>5</v>
      </c>
      <c r="F348" s="216" t="s">
        <v>286</v>
      </c>
      <c r="H348" s="217">
        <v>17</v>
      </c>
      <c r="I348" s="11"/>
      <c r="L348" s="213"/>
      <c r="M348" s="218"/>
      <c r="N348" s="219"/>
      <c r="O348" s="219"/>
      <c r="P348" s="219"/>
      <c r="Q348" s="219"/>
      <c r="R348" s="219"/>
      <c r="S348" s="219"/>
      <c r="T348" s="220"/>
      <c r="AT348" s="215" t="s">
        <v>185</v>
      </c>
      <c r="AU348" s="215" t="s">
        <v>81</v>
      </c>
      <c r="AV348" s="214" t="s">
        <v>81</v>
      </c>
      <c r="AW348" s="214" t="s">
        <v>36</v>
      </c>
      <c r="AX348" s="214" t="s">
        <v>77</v>
      </c>
      <c r="AY348" s="215" t="s">
        <v>175</v>
      </c>
    </row>
    <row r="349" spans="2:65" s="109" customFormat="1" ht="16.5" customHeight="1">
      <c r="B349" s="110"/>
      <c r="C349" s="229" t="s">
        <v>1698</v>
      </c>
      <c r="D349" s="229" t="s">
        <v>287</v>
      </c>
      <c r="E349" s="230" t="s">
        <v>690</v>
      </c>
      <c r="F349" s="379" t="s">
        <v>691</v>
      </c>
      <c r="G349" s="232" t="s">
        <v>341</v>
      </c>
      <c r="H349" s="233">
        <v>17</v>
      </c>
      <c r="I349" s="13"/>
      <c r="J349" s="234">
        <f>ROUND(I349*H349,2)</f>
        <v>0</v>
      </c>
      <c r="K349" s="231" t="s">
        <v>200</v>
      </c>
      <c r="L349" s="235"/>
      <c r="M349" s="236" t="s">
        <v>5</v>
      </c>
      <c r="N349" s="237" t="s">
        <v>44</v>
      </c>
      <c r="O349" s="111"/>
      <c r="P349" s="199">
        <f>O349*H349</f>
        <v>0</v>
      </c>
      <c r="Q349" s="199">
        <v>1.9E-3</v>
      </c>
      <c r="R349" s="199">
        <f>Q349*H349</f>
        <v>3.2300000000000002E-2</v>
      </c>
      <c r="S349" s="199">
        <v>0</v>
      </c>
      <c r="T349" s="200">
        <f>S349*H349</f>
        <v>0</v>
      </c>
      <c r="AR349" s="99" t="s">
        <v>225</v>
      </c>
      <c r="AT349" s="99" t="s">
        <v>287</v>
      </c>
      <c r="AU349" s="99" t="s">
        <v>81</v>
      </c>
      <c r="AY349" s="99" t="s">
        <v>175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99" t="s">
        <v>77</v>
      </c>
      <c r="BK349" s="201">
        <f>ROUND(I349*H349,2)</f>
        <v>0</v>
      </c>
      <c r="BL349" s="99" t="s">
        <v>113</v>
      </c>
      <c r="BM349" s="99" t="s">
        <v>1699</v>
      </c>
    </row>
    <row r="350" spans="2:65" s="109" customFormat="1" ht="25.5" customHeight="1">
      <c r="B350" s="110"/>
      <c r="C350" s="191" t="s">
        <v>1700</v>
      </c>
      <c r="D350" s="191" t="s">
        <v>177</v>
      </c>
      <c r="E350" s="192" t="s">
        <v>1701</v>
      </c>
      <c r="F350" s="193" t="s">
        <v>1702</v>
      </c>
      <c r="G350" s="194" t="s">
        <v>341</v>
      </c>
      <c r="H350" s="195">
        <v>4</v>
      </c>
      <c r="I350" s="9"/>
      <c r="J350" s="196">
        <f>ROUND(I350*H350,2)</f>
        <v>0</v>
      </c>
      <c r="K350" s="193" t="s">
        <v>200</v>
      </c>
      <c r="L350" s="110"/>
      <c r="M350" s="197" t="s">
        <v>5</v>
      </c>
      <c r="N350" s="198" t="s">
        <v>44</v>
      </c>
      <c r="O350" s="111"/>
      <c r="P350" s="199">
        <f>O350*H350</f>
        <v>0</v>
      </c>
      <c r="Q350" s="199">
        <v>1.65E-3</v>
      </c>
      <c r="R350" s="199">
        <f>Q350*H350</f>
        <v>6.6E-3</v>
      </c>
      <c r="S350" s="199">
        <v>0</v>
      </c>
      <c r="T350" s="200">
        <f>S350*H350</f>
        <v>0</v>
      </c>
      <c r="AR350" s="99" t="s">
        <v>113</v>
      </c>
      <c r="AT350" s="99" t="s">
        <v>177</v>
      </c>
      <c r="AU350" s="99" t="s">
        <v>81</v>
      </c>
      <c r="AY350" s="99" t="s">
        <v>175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99" t="s">
        <v>77</v>
      </c>
      <c r="BK350" s="201">
        <f>ROUND(I350*H350,2)</f>
        <v>0</v>
      </c>
      <c r="BL350" s="99" t="s">
        <v>113</v>
      </c>
      <c r="BM350" s="99" t="s">
        <v>1703</v>
      </c>
    </row>
    <row r="351" spans="2:65" s="207" customFormat="1">
      <c r="B351" s="206"/>
      <c r="D351" s="202" t="s">
        <v>185</v>
      </c>
      <c r="E351" s="208" t="s">
        <v>5</v>
      </c>
      <c r="F351" s="209" t="s">
        <v>1545</v>
      </c>
      <c r="H351" s="208" t="s">
        <v>5</v>
      </c>
      <c r="I351" s="10"/>
      <c r="L351" s="206"/>
      <c r="M351" s="210"/>
      <c r="N351" s="211"/>
      <c r="O351" s="211"/>
      <c r="P351" s="211"/>
      <c r="Q351" s="211"/>
      <c r="R351" s="211"/>
      <c r="S351" s="211"/>
      <c r="T351" s="212"/>
      <c r="AT351" s="208" t="s">
        <v>185</v>
      </c>
      <c r="AU351" s="208" t="s">
        <v>81</v>
      </c>
      <c r="AV351" s="207" t="s">
        <v>77</v>
      </c>
      <c r="AW351" s="207" t="s">
        <v>36</v>
      </c>
      <c r="AX351" s="207" t="s">
        <v>73</v>
      </c>
      <c r="AY351" s="208" t="s">
        <v>175</v>
      </c>
    </row>
    <row r="352" spans="2:65" s="214" customFormat="1">
      <c r="B352" s="213"/>
      <c r="D352" s="202" t="s">
        <v>185</v>
      </c>
      <c r="E352" s="215" t="s">
        <v>5</v>
      </c>
      <c r="F352" s="216" t="s">
        <v>113</v>
      </c>
      <c r="H352" s="217">
        <v>4</v>
      </c>
      <c r="I352" s="11"/>
      <c r="L352" s="213"/>
      <c r="M352" s="218"/>
      <c r="N352" s="219"/>
      <c r="O352" s="219"/>
      <c r="P352" s="219"/>
      <c r="Q352" s="219"/>
      <c r="R352" s="219"/>
      <c r="S352" s="219"/>
      <c r="T352" s="220"/>
      <c r="AT352" s="215" t="s">
        <v>185</v>
      </c>
      <c r="AU352" s="215" t="s">
        <v>81</v>
      </c>
      <c r="AV352" s="214" t="s">
        <v>81</v>
      </c>
      <c r="AW352" s="214" t="s">
        <v>36</v>
      </c>
      <c r="AX352" s="214" t="s">
        <v>77</v>
      </c>
      <c r="AY352" s="215" t="s">
        <v>175</v>
      </c>
    </row>
    <row r="353" spans="2:65" s="109" customFormat="1" ht="16.5" customHeight="1">
      <c r="B353" s="110"/>
      <c r="C353" s="229" t="s">
        <v>1704</v>
      </c>
      <c r="D353" s="229" t="s">
        <v>287</v>
      </c>
      <c r="E353" s="230" t="s">
        <v>1705</v>
      </c>
      <c r="F353" s="379" t="s">
        <v>1706</v>
      </c>
      <c r="G353" s="232" t="s">
        <v>675</v>
      </c>
      <c r="H353" s="233">
        <v>4</v>
      </c>
      <c r="I353" s="13"/>
      <c r="J353" s="234">
        <f>ROUND(I353*H353,2)</f>
        <v>0</v>
      </c>
      <c r="K353" s="231" t="s">
        <v>5</v>
      </c>
      <c r="L353" s="235"/>
      <c r="M353" s="236" t="s">
        <v>5</v>
      </c>
      <c r="N353" s="237" t="s">
        <v>44</v>
      </c>
      <c r="O353" s="111"/>
      <c r="P353" s="199">
        <f>O353*H353</f>
        <v>0</v>
      </c>
      <c r="Q353" s="199">
        <v>1.8499999999999999E-2</v>
      </c>
      <c r="R353" s="199">
        <f>Q353*H353</f>
        <v>7.3999999999999996E-2</v>
      </c>
      <c r="S353" s="199">
        <v>0</v>
      </c>
      <c r="T353" s="200">
        <f>S353*H353</f>
        <v>0</v>
      </c>
      <c r="AR353" s="99" t="s">
        <v>225</v>
      </c>
      <c r="AT353" s="99" t="s">
        <v>287</v>
      </c>
      <c r="AU353" s="99" t="s">
        <v>81</v>
      </c>
      <c r="AY353" s="99" t="s">
        <v>175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99" t="s">
        <v>77</v>
      </c>
      <c r="BK353" s="201">
        <f>ROUND(I353*H353,2)</f>
        <v>0</v>
      </c>
      <c r="BL353" s="99" t="s">
        <v>113</v>
      </c>
      <c r="BM353" s="99" t="s">
        <v>1707</v>
      </c>
    </row>
    <row r="354" spans="2:65" s="109" customFormat="1" ht="16.5" customHeight="1">
      <c r="B354" s="110"/>
      <c r="C354" s="229" t="s">
        <v>1708</v>
      </c>
      <c r="D354" s="229" t="s">
        <v>287</v>
      </c>
      <c r="E354" s="230" t="s">
        <v>1709</v>
      </c>
      <c r="F354" s="379" t="s">
        <v>1710</v>
      </c>
      <c r="G354" s="232" t="s">
        <v>341</v>
      </c>
      <c r="H354" s="233">
        <v>4</v>
      </c>
      <c r="I354" s="13"/>
      <c r="J354" s="234">
        <f>ROUND(I354*H354,2)</f>
        <v>0</v>
      </c>
      <c r="K354" s="231" t="s">
        <v>5</v>
      </c>
      <c r="L354" s="235"/>
      <c r="M354" s="236" t="s">
        <v>5</v>
      </c>
      <c r="N354" s="237" t="s">
        <v>44</v>
      </c>
      <c r="O354" s="111"/>
      <c r="P354" s="199">
        <f>O354*H354</f>
        <v>0</v>
      </c>
      <c r="Q354" s="199">
        <v>1.4499999999999999E-3</v>
      </c>
      <c r="R354" s="199">
        <f>Q354*H354</f>
        <v>5.7999999999999996E-3</v>
      </c>
      <c r="S354" s="199">
        <v>0</v>
      </c>
      <c r="T354" s="200">
        <f>S354*H354</f>
        <v>0</v>
      </c>
      <c r="AR354" s="99" t="s">
        <v>225</v>
      </c>
      <c r="AT354" s="99" t="s">
        <v>287</v>
      </c>
      <c r="AU354" s="99" t="s">
        <v>81</v>
      </c>
      <c r="AY354" s="99" t="s">
        <v>175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99" t="s">
        <v>77</v>
      </c>
      <c r="BK354" s="201">
        <f>ROUND(I354*H354,2)</f>
        <v>0</v>
      </c>
      <c r="BL354" s="99" t="s">
        <v>113</v>
      </c>
      <c r="BM354" s="99" t="s">
        <v>1711</v>
      </c>
    </row>
    <row r="355" spans="2:65" s="109" customFormat="1" ht="16.5" customHeight="1">
      <c r="B355" s="110"/>
      <c r="C355" s="191" t="s">
        <v>1712</v>
      </c>
      <c r="D355" s="191" t="s">
        <v>177</v>
      </c>
      <c r="E355" s="192" t="s">
        <v>693</v>
      </c>
      <c r="F355" s="193" t="s">
        <v>694</v>
      </c>
      <c r="G355" s="194" t="s">
        <v>199</v>
      </c>
      <c r="H355" s="195">
        <v>275.11</v>
      </c>
      <c r="I355" s="9"/>
      <c r="J355" s="196">
        <f>ROUND(I355*H355,2)</f>
        <v>0</v>
      </c>
      <c r="K355" s="193" t="s">
        <v>200</v>
      </c>
      <c r="L355" s="110"/>
      <c r="M355" s="197" t="s">
        <v>5</v>
      </c>
      <c r="N355" s="198" t="s">
        <v>44</v>
      </c>
      <c r="O355" s="111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AR355" s="99" t="s">
        <v>113</v>
      </c>
      <c r="AT355" s="99" t="s">
        <v>177</v>
      </c>
      <c r="AU355" s="99" t="s">
        <v>81</v>
      </c>
      <c r="AY355" s="99" t="s">
        <v>175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99" t="s">
        <v>77</v>
      </c>
      <c r="BK355" s="201">
        <f>ROUND(I355*H355,2)</f>
        <v>0</v>
      </c>
      <c r="BL355" s="99" t="s">
        <v>113</v>
      </c>
      <c r="BM355" s="99" t="s">
        <v>1713</v>
      </c>
    </row>
    <row r="356" spans="2:65" s="109" customFormat="1" ht="16.5" customHeight="1">
      <c r="B356" s="110"/>
      <c r="C356" s="191" t="s">
        <v>1714</v>
      </c>
      <c r="D356" s="191" t="s">
        <v>177</v>
      </c>
      <c r="E356" s="192" t="s">
        <v>1715</v>
      </c>
      <c r="F356" s="193" t="s">
        <v>1716</v>
      </c>
      <c r="G356" s="194" t="s">
        <v>199</v>
      </c>
      <c r="H356" s="195">
        <v>16.28</v>
      </c>
      <c r="I356" s="9"/>
      <c r="J356" s="196">
        <f>ROUND(I356*H356,2)</f>
        <v>0</v>
      </c>
      <c r="K356" s="193" t="s">
        <v>200</v>
      </c>
      <c r="L356" s="110"/>
      <c r="M356" s="197" t="s">
        <v>5</v>
      </c>
      <c r="N356" s="198" t="s">
        <v>44</v>
      </c>
      <c r="O356" s="111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AR356" s="99" t="s">
        <v>113</v>
      </c>
      <c r="AT356" s="99" t="s">
        <v>177</v>
      </c>
      <c r="AU356" s="99" t="s">
        <v>81</v>
      </c>
      <c r="AY356" s="99" t="s">
        <v>175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99" t="s">
        <v>77</v>
      </c>
      <c r="BK356" s="201">
        <f>ROUND(I356*H356,2)</f>
        <v>0</v>
      </c>
      <c r="BL356" s="99" t="s">
        <v>113</v>
      </c>
      <c r="BM356" s="99" t="s">
        <v>1717</v>
      </c>
    </row>
    <row r="357" spans="2:65" s="109" customFormat="1" ht="16.5" customHeight="1">
      <c r="B357" s="110"/>
      <c r="C357" s="191" t="s">
        <v>1718</v>
      </c>
      <c r="D357" s="191" t="s">
        <v>177</v>
      </c>
      <c r="E357" s="192" t="s">
        <v>696</v>
      </c>
      <c r="F357" s="193" t="s">
        <v>697</v>
      </c>
      <c r="G357" s="194" t="s">
        <v>199</v>
      </c>
      <c r="H357" s="195">
        <v>291.39</v>
      </c>
      <c r="I357" s="9"/>
      <c r="J357" s="196">
        <f>ROUND(I357*H357,2)</f>
        <v>0</v>
      </c>
      <c r="K357" s="193" t="s">
        <v>200</v>
      </c>
      <c r="L357" s="110"/>
      <c r="M357" s="197" t="s">
        <v>5</v>
      </c>
      <c r="N357" s="198" t="s">
        <v>44</v>
      </c>
      <c r="O357" s="111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AR357" s="99" t="s">
        <v>113</v>
      </c>
      <c r="AT357" s="99" t="s">
        <v>177</v>
      </c>
      <c r="AU357" s="99" t="s">
        <v>81</v>
      </c>
      <c r="AY357" s="99" t="s">
        <v>175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99" t="s">
        <v>77</v>
      </c>
      <c r="BK357" s="201">
        <f>ROUND(I357*H357,2)</f>
        <v>0</v>
      </c>
      <c r="BL357" s="99" t="s">
        <v>113</v>
      </c>
      <c r="BM357" s="99" t="s">
        <v>1719</v>
      </c>
    </row>
    <row r="358" spans="2:65" s="214" customFormat="1">
      <c r="B358" s="213"/>
      <c r="D358" s="202" t="s">
        <v>185</v>
      </c>
      <c r="E358" s="215" t="s">
        <v>5</v>
      </c>
      <c r="F358" s="216" t="s">
        <v>1720</v>
      </c>
      <c r="H358" s="217">
        <v>291.39</v>
      </c>
      <c r="I358" s="11"/>
      <c r="L358" s="213"/>
      <c r="M358" s="218"/>
      <c r="N358" s="219"/>
      <c r="O358" s="219"/>
      <c r="P358" s="219"/>
      <c r="Q358" s="219"/>
      <c r="R358" s="219"/>
      <c r="S358" s="219"/>
      <c r="T358" s="220"/>
      <c r="AT358" s="215" t="s">
        <v>185</v>
      </c>
      <c r="AU358" s="215" t="s">
        <v>81</v>
      </c>
      <c r="AV358" s="214" t="s">
        <v>81</v>
      </c>
      <c r="AW358" s="214" t="s">
        <v>36</v>
      </c>
      <c r="AX358" s="214" t="s">
        <v>77</v>
      </c>
      <c r="AY358" s="215" t="s">
        <v>175</v>
      </c>
    </row>
    <row r="359" spans="2:65" s="109" customFormat="1" ht="25.5" customHeight="1">
      <c r="B359" s="110"/>
      <c r="C359" s="191" t="s">
        <v>1721</v>
      </c>
      <c r="D359" s="191" t="s">
        <v>177</v>
      </c>
      <c r="E359" s="192" t="s">
        <v>699</v>
      </c>
      <c r="F359" s="193" t="s">
        <v>700</v>
      </c>
      <c r="G359" s="194" t="s">
        <v>341</v>
      </c>
      <c r="H359" s="195">
        <v>6</v>
      </c>
      <c r="I359" s="9"/>
      <c r="J359" s="196">
        <f>ROUND(I359*H359,2)</f>
        <v>0</v>
      </c>
      <c r="K359" s="193" t="s">
        <v>200</v>
      </c>
      <c r="L359" s="110"/>
      <c r="M359" s="197" t="s">
        <v>5</v>
      </c>
      <c r="N359" s="198" t="s">
        <v>44</v>
      </c>
      <c r="O359" s="111"/>
      <c r="P359" s="199">
        <f>O359*H359</f>
        <v>0</v>
      </c>
      <c r="Q359" s="199">
        <v>0.46009</v>
      </c>
      <c r="R359" s="199">
        <f>Q359*H359</f>
        <v>2.7605399999999998</v>
      </c>
      <c r="S359" s="199">
        <v>0</v>
      </c>
      <c r="T359" s="200">
        <f>S359*H359</f>
        <v>0</v>
      </c>
      <c r="AR359" s="99" t="s">
        <v>113</v>
      </c>
      <c r="AT359" s="99" t="s">
        <v>177</v>
      </c>
      <c r="AU359" s="99" t="s">
        <v>81</v>
      </c>
      <c r="AY359" s="99" t="s">
        <v>175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99" t="s">
        <v>77</v>
      </c>
      <c r="BK359" s="201">
        <f>ROUND(I359*H359,2)</f>
        <v>0</v>
      </c>
      <c r="BL359" s="99" t="s">
        <v>113</v>
      </c>
      <c r="BM359" s="99" t="s">
        <v>1722</v>
      </c>
    </row>
    <row r="360" spans="2:65" s="109" customFormat="1" ht="38.25" customHeight="1">
      <c r="B360" s="110"/>
      <c r="C360" s="191" t="s">
        <v>1723</v>
      </c>
      <c r="D360" s="191" t="s">
        <v>177</v>
      </c>
      <c r="E360" s="192" t="s">
        <v>1724</v>
      </c>
      <c r="F360" s="193" t="s">
        <v>1725</v>
      </c>
      <c r="G360" s="194" t="s">
        <v>222</v>
      </c>
      <c r="H360" s="195">
        <v>0.88300000000000001</v>
      </c>
      <c r="I360" s="9"/>
      <c r="J360" s="196">
        <f>ROUND(I360*H360,2)</f>
        <v>0</v>
      </c>
      <c r="K360" s="193" t="s">
        <v>200</v>
      </c>
      <c r="L360" s="110"/>
      <c r="M360" s="197" t="s">
        <v>5</v>
      </c>
      <c r="N360" s="198" t="s">
        <v>44</v>
      </c>
      <c r="O360" s="111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AR360" s="99" t="s">
        <v>113</v>
      </c>
      <c r="AT360" s="99" t="s">
        <v>177</v>
      </c>
      <c r="AU360" s="99" t="s">
        <v>81</v>
      </c>
      <c r="AY360" s="99" t="s">
        <v>175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99" t="s">
        <v>77</v>
      </c>
      <c r="BK360" s="201">
        <f>ROUND(I360*H360,2)</f>
        <v>0</v>
      </c>
      <c r="BL360" s="99" t="s">
        <v>113</v>
      </c>
      <c r="BM360" s="99" t="s">
        <v>1726</v>
      </c>
    </row>
    <row r="361" spans="2:65" s="207" customFormat="1">
      <c r="B361" s="206"/>
      <c r="D361" s="202" t="s">
        <v>185</v>
      </c>
      <c r="E361" s="208" t="s">
        <v>5</v>
      </c>
      <c r="F361" s="209" t="s">
        <v>1531</v>
      </c>
      <c r="H361" s="208" t="s">
        <v>5</v>
      </c>
      <c r="I361" s="10"/>
      <c r="L361" s="206"/>
      <c r="M361" s="210"/>
      <c r="N361" s="211"/>
      <c r="O361" s="211"/>
      <c r="P361" s="211"/>
      <c r="Q361" s="211"/>
      <c r="R361" s="211"/>
      <c r="S361" s="211"/>
      <c r="T361" s="212"/>
      <c r="AT361" s="208" t="s">
        <v>185</v>
      </c>
      <c r="AU361" s="208" t="s">
        <v>81</v>
      </c>
      <c r="AV361" s="207" t="s">
        <v>77</v>
      </c>
      <c r="AW361" s="207" t="s">
        <v>36</v>
      </c>
      <c r="AX361" s="207" t="s">
        <v>73</v>
      </c>
      <c r="AY361" s="208" t="s">
        <v>175</v>
      </c>
    </row>
    <row r="362" spans="2:65" s="214" customFormat="1">
      <c r="B362" s="213"/>
      <c r="D362" s="202" t="s">
        <v>185</v>
      </c>
      <c r="E362" s="215" t="s">
        <v>5</v>
      </c>
      <c r="F362" s="216" t="s">
        <v>1727</v>
      </c>
      <c r="H362" s="217">
        <v>0.51200000000000001</v>
      </c>
      <c r="I362" s="11"/>
      <c r="L362" s="213"/>
      <c r="M362" s="218"/>
      <c r="N362" s="219"/>
      <c r="O362" s="219"/>
      <c r="P362" s="219"/>
      <c r="Q362" s="219"/>
      <c r="R362" s="219"/>
      <c r="S362" s="219"/>
      <c r="T362" s="220"/>
      <c r="AT362" s="215" t="s">
        <v>185</v>
      </c>
      <c r="AU362" s="215" t="s">
        <v>81</v>
      </c>
      <c r="AV362" s="214" t="s">
        <v>81</v>
      </c>
      <c r="AW362" s="214" t="s">
        <v>36</v>
      </c>
      <c r="AX362" s="214" t="s">
        <v>73</v>
      </c>
      <c r="AY362" s="215" t="s">
        <v>175</v>
      </c>
    </row>
    <row r="363" spans="2:65" s="207" customFormat="1">
      <c r="B363" s="206"/>
      <c r="D363" s="202" t="s">
        <v>185</v>
      </c>
      <c r="E363" s="208" t="s">
        <v>5</v>
      </c>
      <c r="F363" s="209" t="s">
        <v>1537</v>
      </c>
      <c r="H363" s="208" t="s">
        <v>5</v>
      </c>
      <c r="I363" s="10"/>
      <c r="L363" s="206"/>
      <c r="M363" s="210"/>
      <c r="N363" s="211"/>
      <c r="O363" s="211"/>
      <c r="P363" s="211"/>
      <c r="Q363" s="211"/>
      <c r="R363" s="211"/>
      <c r="S363" s="211"/>
      <c r="T363" s="212"/>
      <c r="AT363" s="208" t="s">
        <v>185</v>
      </c>
      <c r="AU363" s="208" t="s">
        <v>81</v>
      </c>
      <c r="AV363" s="207" t="s">
        <v>77</v>
      </c>
      <c r="AW363" s="207" t="s">
        <v>36</v>
      </c>
      <c r="AX363" s="207" t="s">
        <v>73</v>
      </c>
      <c r="AY363" s="208" t="s">
        <v>175</v>
      </c>
    </row>
    <row r="364" spans="2:65" s="214" customFormat="1">
      <c r="B364" s="213"/>
      <c r="D364" s="202" t="s">
        <v>185</v>
      </c>
      <c r="E364" s="215" t="s">
        <v>5</v>
      </c>
      <c r="F364" s="216" t="s">
        <v>1728</v>
      </c>
      <c r="H364" s="217">
        <v>0.371</v>
      </c>
      <c r="I364" s="11"/>
      <c r="L364" s="213"/>
      <c r="M364" s="218"/>
      <c r="N364" s="219"/>
      <c r="O364" s="219"/>
      <c r="P364" s="219"/>
      <c r="Q364" s="219"/>
      <c r="R364" s="219"/>
      <c r="S364" s="219"/>
      <c r="T364" s="220"/>
      <c r="AT364" s="215" t="s">
        <v>185</v>
      </c>
      <c r="AU364" s="215" t="s">
        <v>81</v>
      </c>
      <c r="AV364" s="214" t="s">
        <v>81</v>
      </c>
      <c r="AW364" s="214" t="s">
        <v>36</v>
      </c>
      <c r="AX364" s="214" t="s">
        <v>73</v>
      </c>
      <c r="AY364" s="215" t="s">
        <v>175</v>
      </c>
    </row>
    <row r="365" spans="2:65" s="222" customFormat="1">
      <c r="B365" s="221"/>
      <c r="D365" s="202" t="s">
        <v>185</v>
      </c>
      <c r="E365" s="223" t="s">
        <v>5</v>
      </c>
      <c r="F365" s="224" t="s">
        <v>196</v>
      </c>
      <c r="H365" s="225">
        <v>0.88300000000000001</v>
      </c>
      <c r="I365" s="12"/>
      <c r="L365" s="221"/>
      <c r="M365" s="226"/>
      <c r="N365" s="227"/>
      <c r="O365" s="227"/>
      <c r="P365" s="227"/>
      <c r="Q365" s="227"/>
      <c r="R365" s="227"/>
      <c r="S365" s="227"/>
      <c r="T365" s="228"/>
      <c r="AT365" s="223" t="s">
        <v>185</v>
      </c>
      <c r="AU365" s="223" t="s">
        <v>81</v>
      </c>
      <c r="AV365" s="222" t="s">
        <v>113</v>
      </c>
      <c r="AW365" s="222" t="s">
        <v>36</v>
      </c>
      <c r="AX365" s="222" t="s">
        <v>77</v>
      </c>
      <c r="AY365" s="223" t="s">
        <v>175</v>
      </c>
    </row>
    <row r="366" spans="2:65" s="109" customFormat="1" ht="25.5" customHeight="1">
      <c r="B366" s="110"/>
      <c r="C366" s="191" t="s">
        <v>1729</v>
      </c>
      <c r="D366" s="191" t="s">
        <v>177</v>
      </c>
      <c r="E366" s="192" t="s">
        <v>1730</v>
      </c>
      <c r="F366" s="193" t="s">
        <v>1731</v>
      </c>
      <c r="G366" s="194" t="s">
        <v>222</v>
      </c>
      <c r="H366" s="195">
        <v>0.88300000000000001</v>
      </c>
      <c r="I366" s="9"/>
      <c r="J366" s="196">
        <f>ROUND(I366*H366,2)</f>
        <v>0</v>
      </c>
      <c r="K366" s="193" t="s">
        <v>200</v>
      </c>
      <c r="L366" s="110"/>
      <c r="M366" s="197" t="s">
        <v>5</v>
      </c>
      <c r="N366" s="198" t="s">
        <v>44</v>
      </c>
      <c r="O366" s="111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AR366" s="99" t="s">
        <v>113</v>
      </c>
      <c r="AT366" s="99" t="s">
        <v>177</v>
      </c>
      <c r="AU366" s="99" t="s">
        <v>81</v>
      </c>
      <c r="AY366" s="99" t="s">
        <v>175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99" t="s">
        <v>77</v>
      </c>
      <c r="BK366" s="201">
        <f>ROUND(I366*H366,2)</f>
        <v>0</v>
      </c>
      <c r="BL366" s="99" t="s">
        <v>113</v>
      </c>
      <c r="BM366" s="99" t="s">
        <v>1732</v>
      </c>
    </row>
    <row r="367" spans="2:65" s="109" customFormat="1" ht="25.5" customHeight="1">
      <c r="B367" s="110"/>
      <c r="C367" s="191" t="s">
        <v>1733</v>
      </c>
      <c r="D367" s="191" t="s">
        <v>177</v>
      </c>
      <c r="E367" s="192" t="s">
        <v>1734</v>
      </c>
      <c r="F367" s="193" t="s">
        <v>1735</v>
      </c>
      <c r="G367" s="194" t="s">
        <v>180</v>
      </c>
      <c r="H367" s="195">
        <v>8.8320000000000007</v>
      </c>
      <c r="I367" s="9"/>
      <c r="J367" s="196">
        <f>ROUND(I367*H367,2)</f>
        <v>0</v>
      </c>
      <c r="K367" s="193" t="s">
        <v>200</v>
      </c>
      <c r="L367" s="110"/>
      <c r="M367" s="197" t="s">
        <v>5</v>
      </c>
      <c r="N367" s="198" t="s">
        <v>44</v>
      </c>
      <c r="O367" s="111"/>
      <c r="P367" s="199">
        <f>O367*H367</f>
        <v>0</v>
      </c>
      <c r="Q367" s="199">
        <v>4.6499999999999996E-3</v>
      </c>
      <c r="R367" s="199">
        <f>Q367*H367</f>
        <v>4.1068800000000003E-2</v>
      </c>
      <c r="S367" s="199">
        <v>0</v>
      </c>
      <c r="T367" s="200">
        <f>S367*H367</f>
        <v>0</v>
      </c>
      <c r="AR367" s="99" t="s">
        <v>113</v>
      </c>
      <c r="AT367" s="99" t="s">
        <v>177</v>
      </c>
      <c r="AU367" s="99" t="s">
        <v>81</v>
      </c>
      <c r="AY367" s="99" t="s">
        <v>175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99" t="s">
        <v>77</v>
      </c>
      <c r="BK367" s="201">
        <f>ROUND(I367*H367,2)</f>
        <v>0</v>
      </c>
      <c r="BL367" s="99" t="s">
        <v>113</v>
      </c>
      <c r="BM367" s="99" t="s">
        <v>1736</v>
      </c>
    </row>
    <row r="368" spans="2:65" s="207" customFormat="1">
      <c r="B368" s="206"/>
      <c r="D368" s="202" t="s">
        <v>185</v>
      </c>
      <c r="E368" s="208" t="s">
        <v>5</v>
      </c>
      <c r="F368" s="209" t="s">
        <v>1531</v>
      </c>
      <c r="H368" s="208" t="s">
        <v>5</v>
      </c>
      <c r="I368" s="10"/>
      <c r="L368" s="206"/>
      <c r="M368" s="210"/>
      <c r="N368" s="211"/>
      <c r="O368" s="211"/>
      <c r="P368" s="211"/>
      <c r="Q368" s="211"/>
      <c r="R368" s="211"/>
      <c r="S368" s="211"/>
      <c r="T368" s="212"/>
      <c r="AT368" s="208" t="s">
        <v>185</v>
      </c>
      <c r="AU368" s="208" t="s">
        <v>81</v>
      </c>
      <c r="AV368" s="207" t="s">
        <v>77</v>
      </c>
      <c r="AW368" s="207" t="s">
        <v>36</v>
      </c>
      <c r="AX368" s="207" t="s">
        <v>73</v>
      </c>
      <c r="AY368" s="208" t="s">
        <v>175</v>
      </c>
    </row>
    <row r="369" spans="2:65" s="214" customFormat="1">
      <c r="B369" s="213"/>
      <c r="D369" s="202" t="s">
        <v>185</v>
      </c>
      <c r="E369" s="215" t="s">
        <v>5</v>
      </c>
      <c r="F369" s="216" t="s">
        <v>1737</v>
      </c>
      <c r="H369" s="217">
        <v>1.92</v>
      </c>
      <c r="I369" s="11"/>
      <c r="L369" s="213"/>
      <c r="M369" s="218"/>
      <c r="N369" s="219"/>
      <c r="O369" s="219"/>
      <c r="P369" s="219"/>
      <c r="Q369" s="219"/>
      <c r="R369" s="219"/>
      <c r="S369" s="219"/>
      <c r="T369" s="220"/>
      <c r="AT369" s="215" t="s">
        <v>185</v>
      </c>
      <c r="AU369" s="215" t="s">
        <v>81</v>
      </c>
      <c r="AV369" s="214" t="s">
        <v>81</v>
      </c>
      <c r="AW369" s="214" t="s">
        <v>36</v>
      </c>
      <c r="AX369" s="214" t="s">
        <v>73</v>
      </c>
      <c r="AY369" s="215" t="s">
        <v>175</v>
      </c>
    </row>
    <row r="370" spans="2:65" s="214" customFormat="1">
      <c r="B370" s="213"/>
      <c r="D370" s="202" t="s">
        <v>185</v>
      </c>
      <c r="E370" s="215" t="s">
        <v>5</v>
      </c>
      <c r="F370" s="216" t="s">
        <v>1738</v>
      </c>
      <c r="H370" s="217">
        <v>3.2</v>
      </c>
      <c r="I370" s="11"/>
      <c r="L370" s="213"/>
      <c r="M370" s="218"/>
      <c r="N370" s="219"/>
      <c r="O370" s="219"/>
      <c r="P370" s="219"/>
      <c r="Q370" s="219"/>
      <c r="R370" s="219"/>
      <c r="S370" s="219"/>
      <c r="T370" s="220"/>
      <c r="AT370" s="215" t="s">
        <v>185</v>
      </c>
      <c r="AU370" s="215" t="s">
        <v>81</v>
      </c>
      <c r="AV370" s="214" t="s">
        <v>81</v>
      </c>
      <c r="AW370" s="214" t="s">
        <v>36</v>
      </c>
      <c r="AX370" s="214" t="s">
        <v>73</v>
      </c>
      <c r="AY370" s="215" t="s">
        <v>175</v>
      </c>
    </row>
    <row r="371" spans="2:65" s="207" customFormat="1">
      <c r="B371" s="206"/>
      <c r="D371" s="202" t="s">
        <v>185</v>
      </c>
      <c r="E371" s="208" t="s">
        <v>5</v>
      </c>
      <c r="F371" s="209" t="s">
        <v>1531</v>
      </c>
      <c r="H371" s="208" t="s">
        <v>5</v>
      </c>
      <c r="I371" s="10"/>
      <c r="L371" s="206"/>
      <c r="M371" s="210"/>
      <c r="N371" s="211"/>
      <c r="O371" s="211"/>
      <c r="P371" s="211"/>
      <c r="Q371" s="211"/>
      <c r="R371" s="211"/>
      <c r="S371" s="211"/>
      <c r="T371" s="212"/>
      <c r="AT371" s="208" t="s">
        <v>185</v>
      </c>
      <c r="AU371" s="208" t="s">
        <v>81</v>
      </c>
      <c r="AV371" s="207" t="s">
        <v>77</v>
      </c>
      <c r="AW371" s="207" t="s">
        <v>36</v>
      </c>
      <c r="AX371" s="207" t="s">
        <v>73</v>
      </c>
      <c r="AY371" s="208" t="s">
        <v>175</v>
      </c>
    </row>
    <row r="372" spans="2:65" s="214" customFormat="1">
      <c r="B372" s="213"/>
      <c r="D372" s="202" t="s">
        <v>185</v>
      </c>
      <c r="E372" s="215" t="s">
        <v>5</v>
      </c>
      <c r="F372" s="216" t="s">
        <v>1739</v>
      </c>
      <c r="H372" s="217">
        <v>1.3919999999999999</v>
      </c>
      <c r="I372" s="11"/>
      <c r="L372" s="213"/>
      <c r="M372" s="218"/>
      <c r="N372" s="219"/>
      <c r="O372" s="219"/>
      <c r="P372" s="219"/>
      <c r="Q372" s="219"/>
      <c r="R372" s="219"/>
      <c r="S372" s="219"/>
      <c r="T372" s="220"/>
      <c r="AT372" s="215" t="s">
        <v>185</v>
      </c>
      <c r="AU372" s="215" t="s">
        <v>81</v>
      </c>
      <c r="AV372" s="214" t="s">
        <v>81</v>
      </c>
      <c r="AW372" s="214" t="s">
        <v>36</v>
      </c>
      <c r="AX372" s="214" t="s">
        <v>73</v>
      </c>
      <c r="AY372" s="215" t="s">
        <v>175</v>
      </c>
    </row>
    <row r="373" spans="2:65" s="214" customFormat="1">
      <c r="B373" s="213"/>
      <c r="D373" s="202" t="s">
        <v>185</v>
      </c>
      <c r="E373" s="215" t="s">
        <v>5</v>
      </c>
      <c r="F373" s="216" t="s">
        <v>1740</v>
      </c>
      <c r="H373" s="217">
        <v>2.3199999999999998</v>
      </c>
      <c r="I373" s="11"/>
      <c r="L373" s="213"/>
      <c r="M373" s="218"/>
      <c r="N373" s="219"/>
      <c r="O373" s="219"/>
      <c r="P373" s="219"/>
      <c r="Q373" s="219"/>
      <c r="R373" s="219"/>
      <c r="S373" s="219"/>
      <c r="T373" s="220"/>
      <c r="AT373" s="215" t="s">
        <v>185</v>
      </c>
      <c r="AU373" s="215" t="s">
        <v>81</v>
      </c>
      <c r="AV373" s="214" t="s">
        <v>81</v>
      </c>
      <c r="AW373" s="214" t="s">
        <v>36</v>
      </c>
      <c r="AX373" s="214" t="s">
        <v>73</v>
      </c>
      <c r="AY373" s="215" t="s">
        <v>175</v>
      </c>
    </row>
    <row r="374" spans="2:65" s="222" customFormat="1">
      <c r="B374" s="221"/>
      <c r="D374" s="202" t="s">
        <v>185</v>
      </c>
      <c r="E374" s="223" t="s">
        <v>5</v>
      </c>
      <c r="F374" s="224" t="s">
        <v>196</v>
      </c>
      <c r="H374" s="225">
        <v>8.8320000000000007</v>
      </c>
      <c r="I374" s="12"/>
      <c r="L374" s="221"/>
      <c r="M374" s="226"/>
      <c r="N374" s="227"/>
      <c r="O374" s="227"/>
      <c r="P374" s="227"/>
      <c r="Q374" s="227"/>
      <c r="R374" s="227"/>
      <c r="S374" s="227"/>
      <c r="T374" s="228"/>
      <c r="AT374" s="223" t="s">
        <v>185</v>
      </c>
      <c r="AU374" s="223" t="s">
        <v>81</v>
      </c>
      <c r="AV374" s="222" t="s">
        <v>113</v>
      </c>
      <c r="AW374" s="222" t="s">
        <v>36</v>
      </c>
      <c r="AX374" s="222" t="s">
        <v>77</v>
      </c>
      <c r="AY374" s="223" t="s">
        <v>175</v>
      </c>
    </row>
    <row r="375" spans="2:65" s="109" customFormat="1" ht="16.5" customHeight="1">
      <c r="B375" s="110"/>
      <c r="C375" s="191" t="s">
        <v>1741</v>
      </c>
      <c r="D375" s="191" t="s">
        <v>177</v>
      </c>
      <c r="E375" s="192" t="s">
        <v>1742</v>
      </c>
      <c r="F375" s="193" t="s">
        <v>1743</v>
      </c>
      <c r="G375" s="194" t="s">
        <v>290</v>
      </c>
      <c r="H375" s="195">
        <v>2.4E-2</v>
      </c>
      <c r="I375" s="9"/>
      <c r="J375" s="196">
        <f>ROUND(I375*H375,2)</f>
        <v>0</v>
      </c>
      <c r="K375" s="193" t="s">
        <v>200</v>
      </c>
      <c r="L375" s="110"/>
      <c r="M375" s="197" t="s">
        <v>5</v>
      </c>
      <c r="N375" s="198" t="s">
        <v>44</v>
      </c>
      <c r="O375" s="111"/>
      <c r="P375" s="199">
        <f>O375*H375</f>
        <v>0</v>
      </c>
      <c r="Q375" s="199">
        <v>1.0040899999999999</v>
      </c>
      <c r="R375" s="199">
        <f>Q375*H375</f>
        <v>2.409816E-2</v>
      </c>
      <c r="S375" s="199">
        <v>0</v>
      </c>
      <c r="T375" s="200">
        <f>S375*H375</f>
        <v>0</v>
      </c>
      <c r="AR375" s="99" t="s">
        <v>113</v>
      </c>
      <c r="AT375" s="99" t="s">
        <v>177</v>
      </c>
      <c r="AU375" s="99" t="s">
        <v>81</v>
      </c>
      <c r="AY375" s="99" t="s">
        <v>175</v>
      </c>
      <c r="BE375" s="201">
        <f>IF(N375="základní",J375,0)</f>
        <v>0</v>
      </c>
      <c r="BF375" s="201">
        <f>IF(N375="snížená",J375,0)</f>
        <v>0</v>
      </c>
      <c r="BG375" s="201">
        <f>IF(N375="zákl. přenesená",J375,0)</f>
        <v>0</v>
      </c>
      <c r="BH375" s="201">
        <f>IF(N375="sníž. přenesená",J375,0)</f>
        <v>0</v>
      </c>
      <c r="BI375" s="201">
        <f>IF(N375="nulová",J375,0)</f>
        <v>0</v>
      </c>
      <c r="BJ375" s="99" t="s">
        <v>77</v>
      </c>
      <c r="BK375" s="201">
        <f>ROUND(I375*H375,2)</f>
        <v>0</v>
      </c>
      <c r="BL375" s="99" t="s">
        <v>113</v>
      </c>
      <c r="BM375" s="99" t="s">
        <v>1744</v>
      </c>
    </row>
    <row r="376" spans="2:65" s="109" customFormat="1" ht="40.5">
      <c r="B376" s="110"/>
      <c r="D376" s="202" t="s">
        <v>183</v>
      </c>
      <c r="F376" s="203" t="s">
        <v>1745</v>
      </c>
      <c r="I376" s="7"/>
      <c r="L376" s="110"/>
      <c r="M376" s="204"/>
      <c r="N376" s="111"/>
      <c r="O376" s="111"/>
      <c r="P376" s="111"/>
      <c r="Q376" s="111"/>
      <c r="R376" s="111"/>
      <c r="S376" s="111"/>
      <c r="T376" s="205"/>
      <c r="AT376" s="99" t="s">
        <v>183</v>
      </c>
      <c r="AU376" s="99" t="s">
        <v>81</v>
      </c>
    </row>
    <row r="377" spans="2:65" s="207" customFormat="1">
      <c r="B377" s="206"/>
      <c r="D377" s="202" t="s">
        <v>185</v>
      </c>
      <c r="E377" s="208" t="s">
        <v>5</v>
      </c>
      <c r="F377" s="209" t="s">
        <v>1531</v>
      </c>
      <c r="H377" s="208" t="s">
        <v>5</v>
      </c>
      <c r="I377" s="10"/>
      <c r="L377" s="206"/>
      <c r="M377" s="210"/>
      <c r="N377" s="211"/>
      <c r="O377" s="211"/>
      <c r="P377" s="211"/>
      <c r="Q377" s="211"/>
      <c r="R377" s="211"/>
      <c r="S377" s="211"/>
      <c r="T377" s="212"/>
      <c r="AT377" s="208" t="s">
        <v>185</v>
      </c>
      <c r="AU377" s="208" t="s">
        <v>81</v>
      </c>
      <c r="AV377" s="207" t="s">
        <v>77</v>
      </c>
      <c r="AW377" s="207" t="s">
        <v>36</v>
      </c>
      <c r="AX377" s="207" t="s">
        <v>73</v>
      </c>
      <c r="AY377" s="208" t="s">
        <v>175</v>
      </c>
    </row>
    <row r="378" spans="2:65" s="214" customFormat="1">
      <c r="B378" s="213"/>
      <c r="D378" s="202" t="s">
        <v>185</v>
      </c>
      <c r="E378" s="215" t="s">
        <v>5</v>
      </c>
      <c r="F378" s="216" t="s">
        <v>1746</v>
      </c>
      <c r="H378" s="217">
        <v>1.4E-2</v>
      </c>
      <c r="I378" s="11"/>
      <c r="L378" s="213"/>
      <c r="M378" s="218"/>
      <c r="N378" s="219"/>
      <c r="O378" s="219"/>
      <c r="P378" s="219"/>
      <c r="Q378" s="219"/>
      <c r="R378" s="219"/>
      <c r="S378" s="219"/>
      <c r="T378" s="220"/>
      <c r="AT378" s="215" t="s">
        <v>185</v>
      </c>
      <c r="AU378" s="215" t="s">
        <v>81</v>
      </c>
      <c r="AV378" s="214" t="s">
        <v>81</v>
      </c>
      <c r="AW378" s="214" t="s">
        <v>36</v>
      </c>
      <c r="AX378" s="214" t="s">
        <v>73</v>
      </c>
      <c r="AY378" s="215" t="s">
        <v>175</v>
      </c>
    </row>
    <row r="379" spans="2:65" s="207" customFormat="1">
      <c r="B379" s="206"/>
      <c r="D379" s="202" t="s">
        <v>185</v>
      </c>
      <c r="E379" s="208" t="s">
        <v>5</v>
      </c>
      <c r="F379" s="209" t="s">
        <v>1537</v>
      </c>
      <c r="H379" s="208" t="s">
        <v>5</v>
      </c>
      <c r="I379" s="10"/>
      <c r="L379" s="206"/>
      <c r="M379" s="210"/>
      <c r="N379" s="211"/>
      <c r="O379" s="211"/>
      <c r="P379" s="211"/>
      <c r="Q379" s="211"/>
      <c r="R379" s="211"/>
      <c r="S379" s="211"/>
      <c r="T379" s="212"/>
      <c r="AT379" s="208" t="s">
        <v>185</v>
      </c>
      <c r="AU379" s="208" t="s">
        <v>81</v>
      </c>
      <c r="AV379" s="207" t="s">
        <v>77</v>
      </c>
      <c r="AW379" s="207" t="s">
        <v>36</v>
      </c>
      <c r="AX379" s="207" t="s">
        <v>73</v>
      </c>
      <c r="AY379" s="208" t="s">
        <v>175</v>
      </c>
    </row>
    <row r="380" spans="2:65" s="214" customFormat="1">
      <c r="B380" s="213"/>
      <c r="D380" s="202" t="s">
        <v>185</v>
      </c>
      <c r="E380" s="215" t="s">
        <v>5</v>
      </c>
      <c r="F380" s="216" t="s">
        <v>1747</v>
      </c>
      <c r="H380" s="217">
        <v>0.01</v>
      </c>
      <c r="I380" s="11"/>
      <c r="L380" s="213"/>
      <c r="M380" s="218"/>
      <c r="N380" s="219"/>
      <c r="O380" s="219"/>
      <c r="P380" s="219"/>
      <c r="Q380" s="219"/>
      <c r="R380" s="219"/>
      <c r="S380" s="219"/>
      <c r="T380" s="220"/>
      <c r="AT380" s="215" t="s">
        <v>185</v>
      </c>
      <c r="AU380" s="215" t="s">
        <v>81</v>
      </c>
      <c r="AV380" s="214" t="s">
        <v>81</v>
      </c>
      <c r="AW380" s="214" t="s">
        <v>36</v>
      </c>
      <c r="AX380" s="214" t="s">
        <v>73</v>
      </c>
      <c r="AY380" s="215" t="s">
        <v>175</v>
      </c>
    </row>
    <row r="381" spans="2:65" s="222" customFormat="1">
      <c r="B381" s="221"/>
      <c r="D381" s="202" t="s">
        <v>185</v>
      </c>
      <c r="E381" s="223" t="s">
        <v>5</v>
      </c>
      <c r="F381" s="224" t="s">
        <v>196</v>
      </c>
      <c r="H381" s="225">
        <v>2.4E-2</v>
      </c>
      <c r="I381" s="12"/>
      <c r="L381" s="221"/>
      <c r="M381" s="226"/>
      <c r="N381" s="227"/>
      <c r="O381" s="227"/>
      <c r="P381" s="227"/>
      <c r="Q381" s="227"/>
      <c r="R381" s="227"/>
      <c r="S381" s="227"/>
      <c r="T381" s="228"/>
      <c r="AT381" s="223" t="s">
        <v>185</v>
      </c>
      <c r="AU381" s="223" t="s">
        <v>81</v>
      </c>
      <c r="AV381" s="222" t="s">
        <v>113</v>
      </c>
      <c r="AW381" s="222" t="s">
        <v>36</v>
      </c>
      <c r="AX381" s="222" t="s">
        <v>77</v>
      </c>
      <c r="AY381" s="223" t="s">
        <v>175</v>
      </c>
    </row>
    <row r="382" spans="2:65" s="109" customFormat="1" ht="25.5" customHeight="1">
      <c r="B382" s="110"/>
      <c r="C382" s="191" t="s">
        <v>1748</v>
      </c>
      <c r="D382" s="191" t="s">
        <v>177</v>
      </c>
      <c r="E382" s="192" t="s">
        <v>1749</v>
      </c>
      <c r="F382" s="193" t="s">
        <v>1750</v>
      </c>
      <c r="G382" s="194" t="s">
        <v>341</v>
      </c>
      <c r="H382" s="195">
        <v>2</v>
      </c>
      <c r="I382" s="9"/>
      <c r="J382" s="196">
        <f>ROUND(I382*H382,2)</f>
        <v>0</v>
      </c>
      <c r="K382" s="193" t="s">
        <v>200</v>
      </c>
      <c r="L382" s="110"/>
      <c r="M382" s="197" t="s">
        <v>5</v>
      </c>
      <c r="N382" s="198" t="s">
        <v>44</v>
      </c>
      <c r="O382" s="111"/>
      <c r="P382" s="199">
        <f>O382*H382</f>
        <v>0</v>
      </c>
      <c r="Q382" s="199">
        <v>0</v>
      </c>
      <c r="R382" s="199">
        <f>Q382*H382</f>
        <v>0</v>
      </c>
      <c r="S382" s="199">
        <v>0</v>
      </c>
      <c r="T382" s="200">
        <f>S382*H382</f>
        <v>0</v>
      </c>
      <c r="AR382" s="99" t="s">
        <v>113</v>
      </c>
      <c r="AT382" s="99" t="s">
        <v>177</v>
      </c>
      <c r="AU382" s="99" t="s">
        <v>81</v>
      </c>
      <c r="AY382" s="99" t="s">
        <v>175</v>
      </c>
      <c r="BE382" s="201">
        <f>IF(N382="základní",J382,0)</f>
        <v>0</v>
      </c>
      <c r="BF382" s="201">
        <f>IF(N382="snížená",J382,0)</f>
        <v>0</v>
      </c>
      <c r="BG382" s="201">
        <f>IF(N382="zákl. přenesená",J382,0)</f>
        <v>0</v>
      </c>
      <c r="BH382" s="201">
        <f>IF(N382="sníž. přenesená",J382,0)</f>
        <v>0</v>
      </c>
      <c r="BI382" s="201">
        <f>IF(N382="nulová",J382,0)</f>
        <v>0</v>
      </c>
      <c r="BJ382" s="99" t="s">
        <v>77</v>
      </c>
      <c r="BK382" s="201">
        <f>ROUND(I382*H382,2)</f>
        <v>0</v>
      </c>
      <c r="BL382" s="99" t="s">
        <v>113</v>
      </c>
      <c r="BM382" s="99" t="s">
        <v>1751</v>
      </c>
    </row>
    <row r="383" spans="2:65" s="214" customFormat="1">
      <c r="B383" s="213"/>
      <c r="D383" s="202" t="s">
        <v>185</v>
      </c>
      <c r="E383" s="215" t="s">
        <v>5</v>
      </c>
      <c r="F383" s="216" t="s">
        <v>1752</v>
      </c>
      <c r="H383" s="217">
        <v>1</v>
      </c>
      <c r="I383" s="11"/>
      <c r="L383" s="213"/>
      <c r="M383" s="218"/>
      <c r="N383" s="219"/>
      <c r="O383" s="219"/>
      <c r="P383" s="219"/>
      <c r="Q383" s="219"/>
      <c r="R383" s="219"/>
      <c r="S383" s="219"/>
      <c r="T383" s="220"/>
      <c r="AT383" s="215" t="s">
        <v>185</v>
      </c>
      <c r="AU383" s="215" t="s">
        <v>81</v>
      </c>
      <c r="AV383" s="214" t="s">
        <v>81</v>
      </c>
      <c r="AW383" s="214" t="s">
        <v>36</v>
      </c>
      <c r="AX383" s="214" t="s">
        <v>73</v>
      </c>
      <c r="AY383" s="215" t="s">
        <v>175</v>
      </c>
    </row>
    <row r="384" spans="2:65" s="214" customFormat="1">
      <c r="B384" s="213"/>
      <c r="D384" s="202" t="s">
        <v>185</v>
      </c>
      <c r="E384" s="215" t="s">
        <v>5</v>
      </c>
      <c r="F384" s="216" t="s">
        <v>1753</v>
      </c>
      <c r="H384" s="217">
        <v>1</v>
      </c>
      <c r="I384" s="11"/>
      <c r="L384" s="213"/>
      <c r="M384" s="218"/>
      <c r="N384" s="219"/>
      <c r="O384" s="219"/>
      <c r="P384" s="219"/>
      <c r="Q384" s="219"/>
      <c r="R384" s="219"/>
      <c r="S384" s="219"/>
      <c r="T384" s="220"/>
      <c r="AT384" s="215" t="s">
        <v>185</v>
      </c>
      <c r="AU384" s="215" t="s">
        <v>81</v>
      </c>
      <c r="AV384" s="214" t="s">
        <v>81</v>
      </c>
      <c r="AW384" s="214" t="s">
        <v>36</v>
      </c>
      <c r="AX384" s="214" t="s">
        <v>73</v>
      </c>
      <c r="AY384" s="215" t="s">
        <v>175</v>
      </c>
    </row>
    <row r="385" spans="2:65" s="222" customFormat="1">
      <c r="B385" s="221"/>
      <c r="D385" s="202" t="s">
        <v>185</v>
      </c>
      <c r="E385" s="223" t="s">
        <v>5</v>
      </c>
      <c r="F385" s="224" t="s">
        <v>196</v>
      </c>
      <c r="H385" s="225">
        <v>2</v>
      </c>
      <c r="I385" s="12"/>
      <c r="L385" s="221"/>
      <c r="M385" s="226"/>
      <c r="N385" s="227"/>
      <c r="O385" s="227"/>
      <c r="P385" s="227"/>
      <c r="Q385" s="227"/>
      <c r="R385" s="227"/>
      <c r="S385" s="227"/>
      <c r="T385" s="228"/>
      <c r="AT385" s="223" t="s">
        <v>185</v>
      </c>
      <c r="AU385" s="223" t="s">
        <v>81</v>
      </c>
      <c r="AV385" s="222" t="s">
        <v>113</v>
      </c>
      <c r="AW385" s="222" t="s">
        <v>36</v>
      </c>
      <c r="AX385" s="222" t="s">
        <v>77</v>
      </c>
      <c r="AY385" s="223" t="s">
        <v>175</v>
      </c>
    </row>
    <row r="386" spans="2:65" s="109" customFormat="1" ht="25.5" customHeight="1">
      <c r="B386" s="110"/>
      <c r="C386" s="191" t="s">
        <v>1754</v>
      </c>
      <c r="D386" s="191" t="s">
        <v>177</v>
      </c>
      <c r="E386" s="192" t="s">
        <v>497</v>
      </c>
      <c r="F386" s="193" t="s">
        <v>498</v>
      </c>
      <c r="G386" s="194" t="s">
        <v>341</v>
      </c>
      <c r="H386" s="195">
        <v>3</v>
      </c>
      <c r="I386" s="9"/>
      <c r="J386" s="196">
        <f>ROUND(I386*H386,2)</f>
        <v>0</v>
      </c>
      <c r="K386" s="193" t="s">
        <v>200</v>
      </c>
      <c r="L386" s="110"/>
      <c r="M386" s="197" t="s">
        <v>5</v>
      </c>
      <c r="N386" s="198" t="s">
        <v>44</v>
      </c>
      <c r="O386" s="111"/>
      <c r="P386" s="199">
        <f>O386*H386</f>
        <v>0</v>
      </c>
      <c r="Q386" s="199">
        <v>0</v>
      </c>
      <c r="R386" s="199">
        <f>Q386*H386</f>
        <v>0</v>
      </c>
      <c r="S386" s="199">
        <v>0.1</v>
      </c>
      <c r="T386" s="200">
        <f>S386*H386</f>
        <v>0.30000000000000004</v>
      </c>
      <c r="AR386" s="99" t="s">
        <v>113</v>
      </c>
      <c r="AT386" s="99" t="s">
        <v>177</v>
      </c>
      <c r="AU386" s="99" t="s">
        <v>81</v>
      </c>
      <c r="AY386" s="99" t="s">
        <v>175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99" t="s">
        <v>77</v>
      </c>
      <c r="BK386" s="201">
        <f>ROUND(I386*H386,2)</f>
        <v>0</v>
      </c>
      <c r="BL386" s="99" t="s">
        <v>113</v>
      </c>
      <c r="BM386" s="99" t="s">
        <v>1755</v>
      </c>
    </row>
    <row r="387" spans="2:65" s="214" customFormat="1">
      <c r="B387" s="213"/>
      <c r="D387" s="202" t="s">
        <v>185</v>
      </c>
      <c r="E387" s="215" t="s">
        <v>5</v>
      </c>
      <c r="F387" s="216" t="s">
        <v>1756</v>
      </c>
      <c r="H387" s="217">
        <v>1</v>
      </c>
      <c r="I387" s="11"/>
      <c r="L387" s="213"/>
      <c r="M387" s="218"/>
      <c r="N387" s="219"/>
      <c r="O387" s="219"/>
      <c r="P387" s="219"/>
      <c r="Q387" s="219"/>
      <c r="R387" s="219"/>
      <c r="S387" s="219"/>
      <c r="T387" s="220"/>
      <c r="AT387" s="215" t="s">
        <v>185</v>
      </c>
      <c r="AU387" s="215" t="s">
        <v>81</v>
      </c>
      <c r="AV387" s="214" t="s">
        <v>81</v>
      </c>
      <c r="AW387" s="214" t="s">
        <v>36</v>
      </c>
      <c r="AX387" s="214" t="s">
        <v>73</v>
      </c>
      <c r="AY387" s="215" t="s">
        <v>175</v>
      </c>
    </row>
    <row r="388" spans="2:65" s="214" customFormat="1">
      <c r="B388" s="213"/>
      <c r="D388" s="202" t="s">
        <v>185</v>
      </c>
      <c r="E388" s="215" t="s">
        <v>5</v>
      </c>
      <c r="F388" s="216" t="s">
        <v>1757</v>
      </c>
      <c r="H388" s="217">
        <v>1</v>
      </c>
      <c r="I388" s="11"/>
      <c r="L388" s="213"/>
      <c r="M388" s="218"/>
      <c r="N388" s="219"/>
      <c r="O388" s="219"/>
      <c r="P388" s="219"/>
      <c r="Q388" s="219"/>
      <c r="R388" s="219"/>
      <c r="S388" s="219"/>
      <c r="T388" s="220"/>
      <c r="AT388" s="215" t="s">
        <v>185</v>
      </c>
      <c r="AU388" s="215" t="s">
        <v>81</v>
      </c>
      <c r="AV388" s="214" t="s">
        <v>81</v>
      </c>
      <c r="AW388" s="214" t="s">
        <v>36</v>
      </c>
      <c r="AX388" s="214" t="s">
        <v>73</v>
      </c>
      <c r="AY388" s="215" t="s">
        <v>175</v>
      </c>
    </row>
    <row r="389" spans="2:65" s="214" customFormat="1">
      <c r="B389" s="213"/>
      <c r="D389" s="202" t="s">
        <v>185</v>
      </c>
      <c r="E389" s="215" t="s">
        <v>5</v>
      </c>
      <c r="F389" s="216" t="s">
        <v>1758</v>
      </c>
      <c r="H389" s="217">
        <v>1</v>
      </c>
      <c r="I389" s="11"/>
      <c r="L389" s="213"/>
      <c r="M389" s="218"/>
      <c r="N389" s="219"/>
      <c r="O389" s="219"/>
      <c r="P389" s="219"/>
      <c r="Q389" s="219"/>
      <c r="R389" s="219"/>
      <c r="S389" s="219"/>
      <c r="T389" s="220"/>
      <c r="AT389" s="215" t="s">
        <v>185</v>
      </c>
      <c r="AU389" s="215" t="s">
        <v>81</v>
      </c>
      <c r="AV389" s="214" t="s">
        <v>81</v>
      </c>
      <c r="AW389" s="214" t="s">
        <v>36</v>
      </c>
      <c r="AX389" s="214" t="s">
        <v>73</v>
      </c>
      <c r="AY389" s="215" t="s">
        <v>175</v>
      </c>
    </row>
    <row r="390" spans="2:65" s="222" customFormat="1">
      <c r="B390" s="221"/>
      <c r="D390" s="202" t="s">
        <v>185</v>
      </c>
      <c r="E390" s="223" t="s">
        <v>5</v>
      </c>
      <c r="F390" s="224" t="s">
        <v>196</v>
      </c>
      <c r="H390" s="225">
        <v>3</v>
      </c>
      <c r="I390" s="12"/>
      <c r="L390" s="221"/>
      <c r="M390" s="226"/>
      <c r="N390" s="227"/>
      <c r="O390" s="227"/>
      <c r="P390" s="227"/>
      <c r="Q390" s="227"/>
      <c r="R390" s="227"/>
      <c r="S390" s="227"/>
      <c r="T390" s="228"/>
      <c r="AT390" s="223" t="s">
        <v>185</v>
      </c>
      <c r="AU390" s="223" t="s">
        <v>81</v>
      </c>
      <c r="AV390" s="222" t="s">
        <v>113</v>
      </c>
      <c r="AW390" s="222" t="s">
        <v>36</v>
      </c>
      <c r="AX390" s="222" t="s">
        <v>77</v>
      </c>
      <c r="AY390" s="223" t="s">
        <v>175</v>
      </c>
    </row>
    <row r="391" spans="2:65" s="109" customFormat="1" ht="16.5" customHeight="1">
      <c r="B391" s="110"/>
      <c r="C391" s="191" t="s">
        <v>1759</v>
      </c>
      <c r="D391" s="191" t="s">
        <v>177</v>
      </c>
      <c r="E391" s="192" t="s">
        <v>702</v>
      </c>
      <c r="F391" s="193" t="s">
        <v>703</v>
      </c>
      <c r="G391" s="194" t="s">
        <v>341</v>
      </c>
      <c r="H391" s="195">
        <v>17</v>
      </c>
      <c r="I391" s="9"/>
      <c r="J391" s="196">
        <f>ROUND(I391*H391,2)</f>
        <v>0</v>
      </c>
      <c r="K391" s="193" t="s">
        <v>200</v>
      </c>
      <c r="L391" s="110"/>
      <c r="M391" s="197" t="s">
        <v>5</v>
      </c>
      <c r="N391" s="198" t="s">
        <v>44</v>
      </c>
      <c r="O391" s="111"/>
      <c r="P391" s="199">
        <f>O391*H391</f>
        <v>0</v>
      </c>
      <c r="Q391" s="199">
        <v>0.12303</v>
      </c>
      <c r="R391" s="199">
        <f>Q391*H391</f>
        <v>2.09151</v>
      </c>
      <c r="S391" s="199">
        <v>0</v>
      </c>
      <c r="T391" s="200">
        <f>S391*H391</f>
        <v>0</v>
      </c>
      <c r="AR391" s="99" t="s">
        <v>113</v>
      </c>
      <c r="AT391" s="99" t="s">
        <v>177</v>
      </c>
      <c r="AU391" s="99" t="s">
        <v>81</v>
      </c>
      <c r="AY391" s="99" t="s">
        <v>175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99" t="s">
        <v>77</v>
      </c>
      <c r="BK391" s="201">
        <f>ROUND(I391*H391,2)</f>
        <v>0</v>
      </c>
      <c r="BL391" s="99" t="s">
        <v>113</v>
      </c>
      <c r="BM391" s="99" t="s">
        <v>1760</v>
      </c>
    </row>
    <row r="392" spans="2:65" s="207" customFormat="1">
      <c r="B392" s="206"/>
      <c r="D392" s="202" t="s">
        <v>185</v>
      </c>
      <c r="E392" s="208" t="s">
        <v>5</v>
      </c>
      <c r="F392" s="209" t="s">
        <v>1545</v>
      </c>
      <c r="H392" s="208" t="s">
        <v>5</v>
      </c>
      <c r="I392" s="10"/>
      <c r="L392" s="206"/>
      <c r="M392" s="210"/>
      <c r="N392" s="211"/>
      <c r="O392" s="211"/>
      <c r="P392" s="211"/>
      <c r="Q392" s="211"/>
      <c r="R392" s="211"/>
      <c r="S392" s="211"/>
      <c r="T392" s="212"/>
      <c r="AT392" s="208" t="s">
        <v>185</v>
      </c>
      <c r="AU392" s="208" t="s">
        <v>81</v>
      </c>
      <c r="AV392" s="207" t="s">
        <v>77</v>
      </c>
      <c r="AW392" s="207" t="s">
        <v>36</v>
      </c>
      <c r="AX392" s="207" t="s">
        <v>73</v>
      </c>
      <c r="AY392" s="208" t="s">
        <v>175</v>
      </c>
    </row>
    <row r="393" spans="2:65" s="214" customFormat="1">
      <c r="B393" s="213"/>
      <c r="D393" s="202" t="s">
        <v>185</v>
      </c>
      <c r="E393" s="215" t="s">
        <v>5</v>
      </c>
      <c r="F393" s="216" t="s">
        <v>286</v>
      </c>
      <c r="H393" s="217">
        <v>17</v>
      </c>
      <c r="I393" s="11"/>
      <c r="L393" s="213"/>
      <c r="M393" s="218"/>
      <c r="N393" s="219"/>
      <c r="O393" s="219"/>
      <c r="P393" s="219"/>
      <c r="Q393" s="219"/>
      <c r="R393" s="219"/>
      <c r="S393" s="219"/>
      <c r="T393" s="220"/>
      <c r="AT393" s="215" t="s">
        <v>185</v>
      </c>
      <c r="AU393" s="215" t="s">
        <v>81</v>
      </c>
      <c r="AV393" s="214" t="s">
        <v>81</v>
      </c>
      <c r="AW393" s="214" t="s">
        <v>36</v>
      </c>
      <c r="AX393" s="214" t="s">
        <v>77</v>
      </c>
      <c r="AY393" s="215" t="s">
        <v>175</v>
      </c>
    </row>
    <row r="394" spans="2:65" s="109" customFormat="1" ht="16.5" customHeight="1">
      <c r="B394" s="110"/>
      <c r="C394" s="229" t="s">
        <v>1761</v>
      </c>
      <c r="D394" s="229" t="s">
        <v>287</v>
      </c>
      <c r="E394" s="230" t="s">
        <v>705</v>
      </c>
      <c r="F394" s="379" t="s">
        <v>706</v>
      </c>
      <c r="G394" s="232" t="s">
        <v>675</v>
      </c>
      <c r="H394" s="233">
        <v>17</v>
      </c>
      <c r="I394" s="13"/>
      <c r="J394" s="234">
        <f>ROUND(I394*H394,2)</f>
        <v>0</v>
      </c>
      <c r="K394" s="231" t="s">
        <v>5</v>
      </c>
      <c r="L394" s="235"/>
      <c r="M394" s="236" t="s">
        <v>5</v>
      </c>
      <c r="N394" s="237" t="s">
        <v>44</v>
      </c>
      <c r="O394" s="111"/>
      <c r="P394" s="199">
        <f>O394*H394</f>
        <v>0</v>
      </c>
      <c r="Q394" s="199">
        <v>7.1000000000000004E-3</v>
      </c>
      <c r="R394" s="199">
        <f>Q394*H394</f>
        <v>0.1207</v>
      </c>
      <c r="S394" s="199">
        <v>0</v>
      </c>
      <c r="T394" s="200">
        <f>S394*H394</f>
        <v>0</v>
      </c>
      <c r="AR394" s="99" t="s">
        <v>225</v>
      </c>
      <c r="AT394" s="99" t="s">
        <v>287</v>
      </c>
      <c r="AU394" s="99" t="s">
        <v>81</v>
      </c>
      <c r="AY394" s="99" t="s">
        <v>175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99" t="s">
        <v>77</v>
      </c>
      <c r="BK394" s="201">
        <f>ROUND(I394*H394,2)</f>
        <v>0</v>
      </c>
      <c r="BL394" s="99" t="s">
        <v>113</v>
      </c>
      <c r="BM394" s="99" t="s">
        <v>1762</v>
      </c>
    </row>
    <row r="395" spans="2:65" s="109" customFormat="1" ht="16.5" customHeight="1">
      <c r="B395" s="110"/>
      <c r="C395" s="229" t="s">
        <v>1763</v>
      </c>
      <c r="D395" s="229" t="s">
        <v>287</v>
      </c>
      <c r="E395" s="230" t="s">
        <v>708</v>
      </c>
      <c r="F395" s="379" t="s">
        <v>709</v>
      </c>
      <c r="G395" s="232" t="s">
        <v>675</v>
      </c>
      <c r="H395" s="233">
        <v>17</v>
      </c>
      <c r="I395" s="13"/>
      <c r="J395" s="234">
        <f>ROUND(I395*H395,2)</f>
        <v>0</v>
      </c>
      <c r="K395" s="231" t="s">
        <v>5</v>
      </c>
      <c r="L395" s="235"/>
      <c r="M395" s="236" t="s">
        <v>5</v>
      </c>
      <c r="N395" s="237" t="s">
        <v>44</v>
      </c>
      <c r="O395" s="111"/>
      <c r="P395" s="199">
        <f>O395*H395</f>
        <v>0</v>
      </c>
      <c r="Q395" s="199">
        <v>6.4999999999999997E-4</v>
      </c>
      <c r="R395" s="199">
        <f>Q395*H395</f>
        <v>1.1049999999999999E-2</v>
      </c>
      <c r="S395" s="199">
        <v>0</v>
      </c>
      <c r="T395" s="200">
        <f>S395*H395</f>
        <v>0</v>
      </c>
      <c r="AR395" s="99" t="s">
        <v>225</v>
      </c>
      <c r="AT395" s="99" t="s">
        <v>287</v>
      </c>
      <c r="AU395" s="99" t="s">
        <v>81</v>
      </c>
      <c r="AY395" s="99" t="s">
        <v>175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99" t="s">
        <v>77</v>
      </c>
      <c r="BK395" s="201">
        <f>ROUND(I395*H395,2)</f>
        <v>0</v>
      </c>
      <c r="BL395" s="99" t="s">
        <v>113</v>
      </c>
      <c r="BM395" s="99" t="s">
        <v>1764</v>
      </c>
    </row>
    <row r="396" spans="2:65" s="109" customFormat="1" ht="16.5" customHeight="1">
      <c r="B396" s="110"/>
      <c r="C396" s="191" t="s">
        <v>1765</v>
      </c>
      <c r="D396" s="191" t="s">
        <v>177</v>
      </c>
      <c r="E396" s="192" t="s">
        <v>1404</v>
      </c>
      <c r="F396" s="193" t="s">
        <v>1405</v>
      </c>
      <c r="G396" s="194" t="s">
        <v>341</v>
      </c>
      <c r="H396" s="195">
        <v>10</v>
      </c>
      <c r="I396" s="9"/>
      <c r="J396" s="196">
        <f>ROUND(I396*H396,2)</f>
        <v>0</v>
      </c>
      <c r="K396" s="193" t="s">
        <v>5</v>
      </c>
      <c r="L396" s="110"/>
      <c r="M396" s="197" t="s">
        <v>5</v>
      </c>
      <c r="N396" s="198" t="s">
        <v>44</v>
      </c>
      <c r="O396" s="111"/>
      <c r="P396" s="199">
        <f>O396*H396</f>
        <v>0</v>
      </c>
      <c r="Q396" s="199">
        <v>1.56E-3</v>
      </c>
      <c r="R396" s="199">
        <f>Q396*H396</f>
        <v>1.5599999999999999E-2</v>
      </c>
      <c r="S396" s="199">
        <v>0</v>
      </c>
      <c r="T396" s="200">
        <f>S396*H396</f>
        <v>0</v>
      </c>
      <c r="AR396" s="99" t="s">
        <v>113</v>
      </c>
      <c r="AT396" s="99" t="s">
        <v>177</v>
      </c>
      <c r="AU396" s="99" t="s">
        <v>81</v>
      </c>
      <c r="AY396" s="99" t="s">
        <v>175</v>
      </c>
      <c r="BE396" s="201">
        <f>IF(N396="základní",J396,0)</f>
        <v>0</v>
      </c>
      <c r="BF396" s="201">
        <f>IF(N396="snížená",J396,0)</f>
        <v>0</v>
      </c>
      <c r="BG396" s="201">
        <f>IF(N396="zákl. přenesená",J396,0)</f>
        <v>0</v>
      </c>
      <c r="BH396" s="201">
        <f>IF(N396="sníž. přenesená",J396,0)</f>
        <v>0</v>
      </c>
      <c r="BI396" s="201">
        <f>IF(N396="nulová",J396,0)</f>
        <v>0</v>
      </c>
      <c r="BJ396" s="99" t="s">
        <v>77</v>
      </c>
      <c r="BK396" s="201">
        <f>ROUND(I396*H396,2)</f>
        <v>0</v>
      </c>
      <c r="BL396" s="99" t="s">
        <v>113</v>
      </c>
      <c r="BM396" s="99" t="s">
        <v>1766</v>
      </c>
    </row>
    <row r="397" spans="2:65" s="207" customFormat="1">
      <c r="B397" s="206"/>
      <c r="D397" s="202" t="s">
        <v>185</v>
      </c>
      <c r="E397" s="208" t="s">
        <v>5</v>
      </c>
      <c r="F397" s="209" t="s">
        <v>1407</v>
      </c>
      <c r="H397" s="208" t="s">
        <v>5</v>
      </c>
      <c r="I397" s="10"/>
      <c r="L397" s="206"/>
      <c r="M397" s="210"/>
      <c r="N397" s="211"/>
      <c r="O397" s="211"/>
      <c r="P397" s="211"/>
      <c r="Q397" s="211"/>
      <c r="R397" s="211"/>
      <c r="S397" s="211"/>
      <c r="T397" s="212"/>
      <c r="AT397" s="208" t="s">
        <v>185</v>
      </c>
      <c r="AU397" s="208" t="s">
        <v>81</v>
      </c>
      <c r="AV397" s="207" t="s">
        <v>77</v>
      </c>
      <c r="AW397" s="207" t="s">
        <v>36</v>
      </c>
      <c r="AX397" s="207" t="s">
        <v>73</v>
      </c>
      <c r="AY397" s="208" t="s">
        <v>175</v>
      </c>
    </row>
    <row r="398" spans="2:65" s="214" customFormat="1">
      <c r="B398" s="213"/>
      <c r="D398" s="202" t="s">
        <v>185</v>
      </c>
      <c r="E398" s="215" t="s">
        <v>5</v>
      </c>
      <c r="F398" s="216" t="s">
        <v>1767</v>
      </c>
      <c r="H398" s="217">
        <v>5</v>
      </c>
      <c r="I398" s="11"/>
      <c r="L398" s="213"/>
      <c r="M398" s="218"/>
      <c r="N398" s="219"/>
      <c r="O398" s="219"/>
      <c r="P398" s="219"/>
      <c r="Q398" s="219"/>
      <c r="R398" s="219"/>
      <c r="S398" s="219"/>
      <c r="T398" s="220"/>
      <c r="AT398" s="215" t="s">
        <v>185</v>
      </c>
      <c r="AU398" s="215" t="s">
        <v>81</v>
      </c>
      <c r="AV398" s="214" t="s">
        <v>81</v>
      </c>
      <c r="AW398" s="214" t="s">
        <v>36</v>
      </c>
      <c r="AX398" s="214" t="s">
        <v>73</v>
      </c>
      <c r="AY398" s="215" t="s">
        <v>175</v>
      </c>
    </row>
    <row r="399" spans="2:65" s="214" customFormat="1">
      <c r="B399" s="213"/>
      <c r="D399" s="202" t="s">
        <v>185</v>
      </c>
      <c r="E399" s="215" t="s">
        <v>5</v>
      </c>
      <c r="F399" s="216" t="s">
        <v>1768</v>
      </c>
      <c r="H399" s="217">
        <v>5</v>
      </c>
      <c r="I399" s="11"/>
      <c r="L399" s="213"/>
      <c r="M399" s="218"/>
      <c r="N399" s="219"/>
      <c r="O399" s="219"/>
      <c r="P399" s="219"/>
      <c r="Q399" s="219"/>
      <c r="R399" s="219"/>
      <c r="S399" s="219"/>
      <c r="T399" s="220"/>
      <c r="AT399" s="215" t="s">
        <v>185</v>
      </c>
      <c r="AU399" s="215" t="s">
        <v>81</v>
      </c>
      <c r="AV399" s="214" t="s">
        <v>81</v>
      </c>
      <c r="AW399" s="214" t="s">
        <v>36</v>
      </c>
      <c r="AX399" s="214" t="s">
        <v>73</v>
      </c>
      <c r="AY399" s="215" t="s">
        <v>175</v>
      </c>
    </row>
    <row r="400" spans="2:65" s="222" customFormat="1">
      <c r="B400" s="221"/>
      <c r="D400" s="202" t="s">
        <v>185</v>
      </c>
      <c r="E400" s="223" t="s">
        <v>5</v>
      </c>
      <c r="F400" s="224" t="s">
        <v>196</v>
      </c>
      <c r="H400" s="225">
        <v>10</v>
      </c>
      <c r="I400" s="12"/>
      <c r="L400" s="221"/>
      <c r="M400" s="226"/>
      <c r="N400" s="227"/>
      <c r="O400" s="227"/>
      <c r="P400" s="227"/>
      <c r="Q400" s="227"/>
      <c r="R400" s="227"/>
      <c r="S400" s="227"/>
      <c r="T400" s="228"/>
      <c r="AT400" s="223" t="s">
        <v>185</v>
      </c>
      <c r="AU400" s="223" t="s">
        <v>81</v>
      </c>
      <c r="AV400" s="222" t="s">
        <v>113</v>
      </c>
      <c r="AW400" s="222" t="s">
        <v>36</v>
      </c>
      <c r="AX400" s="222" t="s">
        <v>77</v>
      </c>
      <c r="AY400" s="223" t="s">
        <v>175</v>
      </c>
    </row>
    <row r="401" spans="2:65" s="109" customFormat="1" ht="16.5" customHeight="1">
      <c r="B401" s="110"/>
      <c r="C401" s="191" t="s">
        <v>1769</v>
      </c>
      <c r="D401" s="191" t="s">
        <v>177</v>
      </c>
      <c r="E401" s="192" t="s">
        <v>519</v>
      </c>
      <c r="F401" s="193" t="s">
        <v>520</v>
      </c>
      <c r="G401" s="194" t="s">
        <v>199</v>
      </c>
      <c r="H401" s="195">
        <v>291.39</v>
      </c>
      <c r="I401" s="9"/>
      <c r="J401" s="196">
        <f>ROUND(I401*H401,2)</f>
        <v>0</v>
      </c>
      <c r="K401" s="193" t="s">
        <v>200</v>
      </c>
      <c r="L401" s="110"/>
      <c r="M401" s="197" t="s">
        <v>5</v>
      </c>
      <c r="N401" s="198" t="s">
        <v>44</v>
      </c>
      <c r="O401" s="111"/>
      <c r="P401" s="199">
        <f>O401*H401</f>
        <v>0</v>
      </c>
      <c r="Q401" s="199">
        <v>9.0000000000000006E-5</v>
      </c>
      <c r="R401" s="199">
        <f>Q401*H401</f>
        <v>2.6225100000000001E-2</v>
      </c>
      <c r="S401" s="199">
        <v>0</v>
      </c>
      <c r="T401" s="200">
        <f>S401*H401</f>
        <v>0</v>
      </c>
      <c r="AR401" s="99" t="s">
        <v>113</v>
      </c>
      <c r="AT401" s="99" t="s">
        <v>177</v>
      </c>
      <c r="AU401" s="99" t="s">
        <v>81</v>
      </c>
      <c r="AY401" s="99" t="s">
        <v>175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99" t="s">
        <v>77</v>
      </c>
      <c r="BK401" s="201">
        <f>ROUND(I401*H401,2)</f>
        <v>0</v>
      </c>
      <c r="BL401" s="99" t="s">
        <v>113</v>
      </c>
      <c r="BM401" s="99" t="s">
        <v>1770</v>
      </c>
    </row>
    <row r="402" spans="2:65" s="214" customFormat="1">
      <c r="B402" s="213"/>
      <c r="D402" s="202" t="s">
        <v>185</v>
      </c>
      <c r="E402" s="215" t="s">
        <v>5</v>
      </c>
      <c r="F402" s="216" t="s">
        <v>1720</v>
      </c>
      <c r="H402" s="217">
        <v>291.39</v>
      </c>
      <c r="I402" s="11"/>
      <c r="L402" s="213"/>
      <c r="M402" s="218"/>
      <c r="N402" s="219"/>
      <c r="O402" s="219"/>
      <c r="P402" s="219"/>
      <c r="Q402" s="219"/>
      <c r="R402" s="219"/>
      <c r="S402" s="219"/>
      <c r="T402" s="220"/>
      <c r="AT402" s="215" t="s">
        <v>185</v>
      </c>
      <c r="AU402" s="215" t="s">
        <v>81</v>
      </c>
      <c r="AV402" s="214" t="s">
        <v>81</v>
      </c>
      <c r="AW402" s="214" t="s">
        <v>36</v>
      </c>
      <c r="AX402" s="214" t="s">
        <v>77</v>
      </c>
      <c r="AY402" s="215" t="s">
        <v>175</v>
      </c>
    </row>
    <row r="403" spans="2:65" s="109" customFormat="1" ht="16.5" customHeight="1">
      <c r="B403" s="110"/>
      <c r="C403" s="191" t="s">
        <v>1771</v>
      </c>
      <c r="D403" s="191" t="s">
        <v>177</v>
      </c>
      <c r="E403" s="192" t="s">
        <v>712</v>
      </c>
      <c r="F403" s="193" t="s">
        <v>713</v>
      </c>
      <c r="G403" s="194" t="s">
        <v>341</v>
      </c>
      <c r="H403" s="195">
        <v>21</v>
      </c>
      <c r="I403" s="9"/>
      <c r="J403" s="196">
        <f>ROUND(I403*H403,2)</f>
        <v>0</v>
      </c>
      <c r="K403" s="193" t="s">
        <v>5</v>
      </c>
      <c r="L403" s="110"/>
      <c r="M403" s="197" t="s">
        <v>5</v>
      </c>
      <c r="N403" s="198" t="s">
        <v>44</v>
      </c>
      <c r="O403" s="111"/>
      <c r="P403" s="199">
        <f>O403*H403</f>
        <v>0</v>
      </c>
      <c r="Q403" s="199">
        <v>1.4999999999999999E-4</v>
      </c>
      <c r="R403" s="199">
        <f>Q403*H403</f>
        <v>3.1499999999999996E-3</v>
      </c>
      <c r="S403" s="199">
        <v>0</v>
      </c>
      <c r="T403" s="200">
        <f>S403*H403</f>
        <v>0</v>
      </c>
      <c r="AR403" s="99" t="s">
        <v>113</v>
      </c>
      <c r="AT403" s="99" t="s">
        <v>177</v>
      </c>
      <c r="AU403" s="99" t="s">
        <v>81</v>
      </c>
      <c r="AY403" s="99" t="s">
        <v>175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99" t="s">
        <v>77</v>
      </c>
      <c r="BK403" s="201">
        <f>ROUND(I403*H403,2)</f>
        <v>0</v>
      </c>
      <c r="BL403" s="99" t="s">
        <v>113</v>
      </c>
      <c r="BM403" s="99" t="s">
        <v>1772</v>
      </c>
    </row>
    <row r="404" spans="2:65" s="207" customFormat="1">
      <c r="B404" s="206"/>
      <c r="D404" s="202" t="s">
        <v>185</v>
      </c>
      <c r="E404" s="208" t="s">
        <v>5</v>
      </c>
      <c r="F404" s="209" t="s">
        <v>715</v>
      </c>
      <c r="H404" s="208" t="s">
        <v>5</v>
      </c>
      <c r="I404" s="10"/>
      <c r="L404" s="206"/>
      <c r="M404" s="210"/>
      <c r="N404" s="211"/>
      <c r="O404" s="211"/>
      <c r="P404" s="211"/>
      <c r="Q404" s="211"/>
      <c r="R404" s="211"/>
      <c r="S404" s="211"/>
      <c r="T404" s="212"/>
      <c r="AT404" s="208" t="s">
        <v>185</v>
      </c>
      <c r="AU404" s="208" t="s">
        <v>81</v>
      </c>
      <c r="AV404" s="207" t="s">
        <v>77</v>
      </c>
      <c r="AW404" s="207" t="s">
        <v>36</v>
      </c>
      <c r="AX404" s="207" t="s">
        <v>73</v>
      </c>
      <c r="AY404" s="208" t="s">
        <v>175</v>
      </c>
    </row>
    <row r="405" spans="2:65" s="214" customFormat="1">
      <c r="B405" s="213"/>
      <c r="D405" s="202" t="s">
        <v>185</v>
      </c>
      <c r="E405" s="215" t="s">
        <v>5</v>
      </c>
      <c r="F405" s="216" t="s">
        <v>10</v>
      </c>
      <c r="H405" s="217">
        <v>21</v>
      </c>
      <c r="I405" s="11"/>
      <c r="L405" s="213"/>
      <c r="M405" s="218"/>
      <c r="N405" s="219"/>
      <c r="O405" s="219"/>
      <c r="P405" s="219"/>
      <c r="Q405" s="219"/>
      <c r="R405" s="219"/>
      <c r="S405" s="219"/>
      <c r="T405" s="220"/>
      <c r="AT405" s="215" t="s">
        <v>185</v>
      </c>
      <c r="AU405" s="215" t="s">
        <v>81</v>
      </c>
      <c r="AV405" s="214" t="s">
        <v>81</v>
      </c>
      <c r="AW405" s="214" t="s">
        <v>36</v>
      </c>
      <c r="AX405" s="214" t="s">
        <v>77</v>
      </c>
      <c r="AY405" s="215" t="s">
        <v>175</v>
      </c>
    </row>
    <row r="406" spans="2:65" s="109" customFormat="1" ht="16.5" customHeight="1">
      <c r="B406" s="110"/>
      <c r="C406" s="191" t="s">
        <v>1773</v>
      </c>
      <c r="D406" s="191" t="s">
        <v>177</v>
      </c>
      <c r="E406" s="192" t="s">
        <v>1774</v>
      </c>
      <c r="F406" s="193" t="s">
        <v>1775</v>
      </c>
      <c r="G406" s="194" t="s">
        <v>341</v>
      </c>
      <c r="H406" s="195">
        <v>4</v>
      </c>
      <c r="I406" s="9"/>
      <c r="J406" s="196">
        <f>ROUND(I406*H406,2)</f>
        <v>0</v>
      </c>
      <c r="K406" s="193" t="s">
        <v>5</v>
      </c>
      <c r="L406" s="110"/>
      <c r="M406" s="197" t="s">
        <v>5</v>
      </c>
      <c r="N406" s="198" t="s">
        <v>44</v>
      </c>
      <c r="O406" s="111"/>
      <c r="P406" s="199">
        <f>O406*H406</f>
        <v>0</v>
      </c>
      <c r="Q406" s="199">
        <v>1.3999999999999999E-4</v>
      </c>
      <c r="R406" s="199">
        <f>Q406*H406</f>
        <v>5.5999999999999995E-4</v>
      </c>
      <c r="S406" s="199">
        <v>0</v>
      </c>
      <c r="T406" s="200">
        <f>S406*H406</f>
        <v>0</v>
      </c>
      <c r="AR406" s="99" t="s">
        <v>113</v>
      </c>
      <c r="AT406" s="99" t="s">
        <v>177</v>
      </c>
      <c r="AU406" s="99" t="s">
        <v>81</v>
      </c>
      <c r="AY406" s="99" t="s">
        <v>175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99" t="s">
        <v>77</v>
      </c>
      <c r="BK406" s="201">
        <f>ROUND(I406*H406,2)</f>
        <v>0</v>
      </c>
      <c r="BL406" s="99" t="s">
        <v>113</v>
      </c>
      <c r="BM406" s="99" t="s">
        <v>1776</v>
      </c>
    </row>
    <row r="407" spans="2:65" s="207" customFormat="1">
      <c r="B407" s="206"/>
      <c r="D407" s="202" t="s">
        <v>185</v>
      </c>
      <c r="E407" s="208" t="s">
        <v>5</v>
      </c>
      <c r="F407" s="209" t="s">
        <v>715</v>
      </c>
      <c r="H407" s="208" t="s">
        <v>5</v>
      </c>
      <c r="I407" s="10"/>
      <c r="L407" s="206"/>
      <c r="M407" s="210"/>
      <c r="N407" s="211"/>
      <c r="O407" s="211"/>
      <c r="P407" s="211"/>
      <c r="Q407" s="211"/>
      <c r="R407" s="211"/>
      <c r="S407" s="211"/>
      <c r="T407" s="212"/>
      <c r="AT407" s="208" t="s">
        <v>185</v>
      </c>
      <c r="AU407" s="208" t="s">
        <v>81</v>
      </c>
      <c r="AV407" s="207" t="s">
        <v>77</v>
      </c>
      <c r="AW407" s="207" t="s">
        <v>36</v>
      </c>
      <c r="AX407" s="207" t="s">
        <v>73</v>
      </c>
      <c r="AY407" s="208" t="s">
        <v>175</v>
      </c>
    </row>
    <row r="408" spans="2:65" s="214" customFormat="1">
      <c r="B408" s="213"/>
      <c r="D408" s="202" t="s">
        <v>185</v>
      </c>
      <c r="E408" s="215" t="s">
        <v>5</v>
      </c>
      <c r="F408" s="216" t="s">
        <v>113</v>
      </c>
      <c r="H408" s="217">
        <v>4</v>
      </c>
      <c r="I408" s="11"/>
      <c r="L408" s="213"/>
      <c r="M408" s="218"/>
      <c r="N408" s="219"/>
      <c r="O408" s="219"/>
      <c r="P408" s="219"/>
      <c r="Q408" s="219"/>
      <c r="R408" s="219"/>
      <c r="S408" s="219"/>
      <c r="T408" s="220"/>
      <c r="AT408" s="215" t="s">
        <v>185</v>
      </c>
      <c r="AU408" s="215" t="s">
        <v>81</v>
      </c>
      <c r="AV408" s="214" t="s">
        <v>81</v>
      </c>
      <c r="AW408" s="214" t="s">
        <v>36</v>
      </c>
      <c r="AX408" s="214" t="s">
        <v>77</v>
      </c>
      <c r="AY408" s="215" t="s">
        <v>175</v>
      </c>
    </row>
    <row r="409" spans="2:65" s="179" customFormat="1" ht="29.85" customHeight="1">
      <c r="B409" s="178"/>
      <c r="D409" s="180" t="s">
        <v>72</v>
      </c>
      <c r="E409" s="189" t="s">
        <v>232</v>
      </c>
      <c r="F409" s="189" t="s">
        <v>522</v>
      </c>
      <c r="I409" s="8"/>
      <c r="J409" s="190">
        <f>BK409</f>
        <v>0</v>
      </c>
      <c r="L409" s="178"/>
      <c r="M409" s="183"/>
      <c r="N409" s="184"/>
      <c r="O409" s="184"/>
      <c r="P409" s="185">
        <f>SUM(P410:P435)</f>
        <v>0</v>
      </c>
      <c r="Q409" s="184"/>
      <c r="R409" s="185">
        <f>SUM(R410:R435)</f>
        <v>0.59687999999999997</v>
      </c>
      <c r="S409" s="184"/>
      <c r="T409" s="186">
        <f>SUM(T410:T435)</f>
        <v>0</v>
      </c>
      <c r="AR409" s="180" t="s">
        <v>77</v>
      </c>
      <c r="AT409" s="187" t="s">
        <v>72</v>
      </c>
      <c r="AU409" s="187" t="s">
        <v>77</v>
      </c>
      <c r="AY409" s="180" t="s">
        <v>175</v>
      </c>
      <c r="BK409" s="188">
        <f>SUM(BK410:BK435)</f>
        <v>0</v>
      </c>
    </row>
    <row r="410" spans="2:65" s="109" customFormat="1" ht="38.25" customHeight="1">
      <c r="B410" s="110"/>
      <c r="C410" s="191" t="s">
        <v>1777</v>
      </c>
      <c r="D410" s="191" t="s">
        <v>177</v>
      </c>
      <c r="E410" s="192" t="s">
        <v>524</v>
      </c>
      <c r="F410" s="193" t="s">
        <v>525</v>
      </c>
      <c r="G410" s="194" t="s">
        <v>199</v>
      </c>
      <c r="H410" s="195">
        <v>2</v>
      </c>
      <c r="I410" s="9"/>
      <c r="J410" s="196">
        <f>ROUND(I410*H410,2)</f>
        <v>0</v>
      </c>
      <c r="K410" s="193" t="s">
        <v>200</v>
      </c>
      <c r="L410" s="110"/>
      <c r="M410" s="197" t="s">
        <v>5</v>
      </c>
      <c r="N410" s="198" t="s">
        <v>44</v>
      </c>
      <c r="O410" s="111"/>
      <c r="P410" s="199">
        <f>O410*H410</f>
        <v>0</v>
      </c>
      <c r="Q410" s="199">
        <v>0.15540000000000001</v>
      </c>
      <c r="R410" s="199">
        <f>Q410*H410</f>
        <v>0.31080000000000002</v>
      </c>
      <c r="S410" s="199">
        <v>0</v>
      </c>
      <c r="T410" s="200">
        <f>S410*H410</f>
        <v>0</v>
      </c>
      <c r="AR410" s="99" t="s">
        <v>113</v>
      </c>
      <c r="AT410" s="99" t="s">
        <v>177</v>
      </c>
      <c r="AU410" s="99" t="s">
        <v>81</v>
      </c>
      <c r="AY410" s="99" t="s">
        <v>175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99" t="s">
        <v>77</v>
      </c>
      <c r="BK410" s="201">
        <f>ROUND(I410*H410,2)</f>
        <v>0</v>
      </c>
      <c r="BL410" s="99" t="s">
        <v>113</v>
      </c>
      <c r="BM410" s="99" t="s">
        <v>1778</v>
      </c>
    </row>
    <row r="411" spans="2:65" s="207" customFormat="1">
      <c r="B411" s="206"/>
      <c r="D411" s="202" t="s">
        <v>185</v>
      </c>
      <c r="E411" s="208" t="s">
        <v>5</v>
      </c>
      <c r="F411" s="209" t="s">
        <v>527</v>
      </c>
      <c r="H411" s="208" t="s">
        <v>5</v>
      </c>
      <c r="I411" s="10"/>
      <c r="L411" s="206"/>
      <c r="M411" s="210"/>
      <c r="N411" s="211"/>
      <c r="O411" s="211"/>
      <c r="P411" s="211"/>
      <c r="Q411" s="211"/>
      <c r="R411" s="211"/>
      <c r="S411" s="211"/>
      <c r="T411" s="212"/>
      <c r="AT411" s="208" t="s">
        <v>185</v>
      </c>
      <c r="AU411" s="208" t="s">
        <v>81</v>
      </c>
      <c r="AV411" s="207" t="s">
        <v>77</v>
      </c>
      <c r="AW411" s="207" t="s">
        <v>36</v>
      </c>
      <c r="AX411" s="207" t="s">
        <v>73</v>
      </c>
      <c r="AY411" s="208" t="s">
        <v>175</v>
      </c>
    </row>
    <row r="412" spans="2:65" s="214" customFormat="1">
      <c r="B412" s="213"/>
      <c r="D412" s="202" t="s">
        <v>185</v>
      </c>
      <c r="E412" s="215" t="s">
        <v>5</v>
      </c>
      <c r="F412" s="216" t="s">
        <v>1461</v>
      </c>
      <c r="H412" s="217">
        <v>2</v>
      </c>
      <c r="I412" s="11"/>
      <c r="L412" s="213"/>
      <c r="M412" s="218"/>
      <c r="N412" s="219"/>
      <c r="O412" s="219"/>
      <c r="P412" s="219"/>
      <c r="Q412" s="219"/>
      <c r="R412" s="219"/>
      <c r="S412" s="219"/>
      <c r="T412" s="220"/>
      <c r="AT412" s="215" t="s">
        <v>185</v>
      </c>
      <c r="AU412" s="215" t="s">
        <v>81</v>
      </c>
      <c r="AV412" s="214" t="s">
        <v>81</v>
      </c>
      <c r="AW412" s="214" t="s">
        <v>36</v>
      </c>
      <c r="AX412" s="214" t="s">
        <v>77</v>
      </c>
      <c r="AY412" s="215" t="s">
        <v>175</v>
      </c>
    </row>
    <row r="413" spans="2:65" s="109" customFormat="1" ht="38.25" customHeight="1">
      <c r="B413" s="110"/>
      <c r="C413" s="191" t="s">
        <v>1779</v>
      </c>
      <c r="D413" s="191" t="s">
        <v>177</v>
      </c>
      <c r="E413" s="192" t="s">
        <v>1780</v>
      </c>
      <c r="F413" s="193" t="s">
        <v>1781</v>
      </c>
      <c r="G413" s="194" t="s">
        <v>199</v>
      </c>
      <c r="H413" s="195">
        <v>2</v>
      </c>
      <c r="I413" s="9"/>
      <c r="J413" s="196">
        <f>ROUND(I413*H413,2)</f>
        <v>0</v>
      </c>
      <c r="K413" s="193" t="s">
        <v>200</v>
      </c>
      <c r="L413" s="110"/>
      <c r="M413" s="197" t="s">
        <v>5</v>
      </c>
      <c r="N413" s="198" t="s">
        <v>44</v>
      </c>
      <c r="O413" s="111"/>
      <c r="P413" s="199">
        <f>O413*H413</f>
        <v>0</v>
      </c>
      <c r="Q413" s="199">
        <v>0.1295</v>
      </c>
      <c r="R413" s="199">
        <f>Q413*H413</f>
        <v>0.25900000000000001</v>
      </c>
      <c r="S413" s="199">
        <v>0</v>
      </c>
      <c r="T413" s="200">
        <f>S413*H413</f>
        <v>0</v>
      </c>
      <c r="AR413" s="99" t="s">
        <v>113</v>
      </c>
      <c r="AT413" s="99" t="s">
        <v>177</v>
      </c>
      <c r="AU413" s="99" t="s">
        <v>81</v>
      </c>
      <c r="AY413" s="99" t="s">
        <v>175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99" t="s">
        <v>77</v>
      </c>
      <c r="BK413" s="201">
        <f>ROUND(I413*H413,2)</f>
        <v>0</v>
      </c>
      <c r="BL413" s="99" t="s">
        <v>113</v>
      </c>
      <c r="BM413" s="99" t="s">
        <v>1782</v>
      </c>
    </row>
    <row r="414" spans="2:65" s="207" customFormat="1">
      <c r="B414" s="206"/>
      <c r="D414" s="202" t="s">
        <v>185</v>
      </c>
      <c r="E414" s="208" t="s">
        <v>5</v>
      </c>
      <c r="F414" s="209" t="s">
        <v>527</v>
      </c>
      <c r="H414" s="208" t="s">
        <v>5</v>
      </c>
      <c r="I414" s="10"/>
      <c r="L414" s="206"/>
      <c r="M414" s="210"/>
      <c r="N414" s="211"/>
      <c r="O414" s="211"/>
      <c r="P414" s="211"/>
      <c r="Q414" s="211"/>
      <c r="R414" s="211"/>
      <c r="S414" s="211"/>
      <c r="T414" s="212"/>
      <c r="AT414" s="208" t="s">
        <v>185</v>
      </c>
      <c r="AU414" s="208" t="s">
        <v>81</v>
      </c>
      <c r="AV414" s="207" t="s">
        <v>77</v>
      </c>
      <c r="AW414" s="207" t="s">
        <v>36</v>
      </c>
      <c r="AX414" s="207" t="s">
        <v>73</v>
      </c>
      <c r="AY414" s="208" t="s">
        <v>175</v>
      </c>
    </row>
    <row r="415" spans="2:65" s="214" customFormat="1">
      <c r="B415" s="213"/>
      <c r="D415" s="202" t="s">
        <v>185</v>
      </c>
      <c r="E415" s="215" t="s">
        <v>5</v>
      </c>
      <c r="F415" s="216" t="s">
        <v>1461</v>
      </c>
      <c r="H415" s="217">
        <v>2</v>
      </c>
      <c r="I415" s="11"/>
      <c r="L415" s="213"/>
      <c r="M415" s="218"/>
      <c r="N415" s="219"/>
      <c r="O415" s="219"/>
      <c r="P415" s="219"/>
      <c r="Q415" s="219"/>
      <c r="R415" s="219"/>
      <c r="S415" s="219"/>
      <c r="T415" s="220"/>
      <c r="AT415" s="215" t="s">
        <v>185</v>
      </c>
      <c r="AU415" s="215" t="s">
        <v>81</v>
      </c>
      <c r="AV415" s="214" t="s">
        <v>81</v>
      </c>
      <c r="AW415" s="214" t="s">
        <v>36</v>
      </c>
      <c r="AX415" s="214" t="s">
        <v>77</v>
      </c>
      <c r="AY415" s="215" t="s">
        <v>175</v>
      </c>
    </row>
    <row r="416" spans="2:65" s="109" customFormat="1" ht="25.5" customHeight="1">
      <c r="B416" s="110"/>
      <c r="C416" s="191" t="s">
        <v>1783</v>
      </c>
      <c r="D416" s="191" t="s">
        <v>177</v>
      </c>
      <c r="E416" s="192" t="s">
        <v>530</v>
      </c>
      <c r="F416" s="193" t="s">
        <v>531</v>
      </c>
      <c r="G416" s="194" t="s">
        <v>199</v>
      </c>
      <c r="H416" s="195">
        <v>4.9000000000000004</v>
      </c>
      <c r="I416" s="9"/>
      <c r="J416" s="196">
        <f>ROUND(I416*H416,2)</f>
        <v>0</v>
      </c>
      <c r="K416" s="193" t="s">
        <v>181</v>
      </c>
      <c r="L416" s="110"/>
      <c r="M416" s="197" t="s">
        <v>5</v>
      </c>
      <c r="N416" s="198" t="s">
        <v>44</v>
      </c>
      <c r="O416" s="111"/>
      <c r="P416" s="199">
        <f>O416*H416</f>
        <v>0</v>
      </c>
      <c r="Q416" s="199">
        <v>1.0000000000000001E-5</v>
      </c>
      <c r="R416" s="199">
        <f>Q416*H416</f>
        <v>4.9000000000000005E-5</v>
      </c>
      <c r="S416" s="199">
        <v>0</v>
      </c>
      <c r="T416" s="200">
        <f>S416*H416</f>
        <v>0</v>
      </c>
      <c r="AR416" s="99" t="s">
        <v>113</v>
      </c>
      <c r="AT416" s="99" t="s">
        <v>177</v>
      </c>
      <c r="AU416" s="99" t="s">
        <v>81</v>
      </c>
      <c r="AY416" s="99" t="s">
        <v>175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99" t="s">
        <v>77</v>
      </c>
      <c r="BK416" s="201">
        <f>ROUND(I416*H416,2)</f>
        <v>0</v>
      </c>
      <c r="BL416" s="99" t="s">
        <v>113</v>
      </c>
      <c r="BM416" s="99" t="s">
        <v>1784</v>
      </c>
    </row>
    <row r="417" spans="2:65" s="207" customFormat="1">
      <c r="B417" s="206"/>
      <c r="D417" s="202" t="s">
        <v>185</v>
      </c>
      <c r="E417" s="208" t="s">
        <v>5</v>
      </c>
      <c r="F417" s="209" t="s">
        <v>604</v>
      </c>
      <c r="H417" s="208" t="s">
        <v>5</v>
      </c>
      <c r="I417" s="10"/>
      <c r="L417" s="206"/>
      <c r="M417" s="210"/>
      <c r="N417" s="211"/>
      <c r="O417" s="211"/>
      <c r="P417" s="211"/>
      <c r="Q417" s="211"/>
      <c r="R417" s="211"/>
      <c r="S417" s="211"/>
      <c r="T417" s="212"/>
      <c r="AT417" s="208" t="s">
        <v>185</v>
      </c>
      <c r="AU417" s="208" t="s">
        <v>81</v>
      </c>
      <c r="AV417" s="207" t="s">
        <v>77</v>
      </c>
      <c r="AW417" s="207" t="s">
        <v>36</v>
      </c>
      <c r="AX417" s="207" t="s">
        <v>73</v>
      </c>
      <c r="AY417" s="208" t="s">
        <v>175</v>
      </c>
    </row>
    <row r="418" spans="2:65" s="214" customFormat="1">
      <c r="B418" s="213"/>
      <c r="D418" s="202" t="s">
        <v>185</v>
      </c>
      <c r="E418" s="215" t="s">
        <v>5</v>
      </c>
      <c r="F418" s="216" t="s">
        <v>1785</v>
      </c>
      <c r="H418" s="217">
        <v>4.9000000000000004</v>
      </c>
      <c r="I418" s="11"/>
      <c r="L418" s="213"/>
      <c r="M418" s="218"/>
      <c r="N418" s="219"/>
      <c r="O418" s="219"/>
      <c r="P418" s="219"/>
      <c r="Q418" s="219"/>
      <c r="R418" s="219"/>
      <c r="S418" s="219"/>
      <c r="T418" s="220"/>
      <c r="AT418" s="215" t="s">
        <v>185</v>
      </c>
      <c r="AU418" s="215" t="s">
        <v>81</v>
      </c>
      <c r="AV418" s="214" t="s">
        <v>81</v>
      </c>
      <c r="AW418" s="214" t="s">
        <v>36</v>
      </c>
      <c r="AX418" s="214" t="s">
        <v>77</v>
      </c>
      <c r="AY418" s="215" t="s">
        <v>175</v>
      </c>
    </row>
    <row r="419" spans="2:65" s="109" customFormat="1" ht="38.25" customHeight="1">
      <c r="B419" s="110"/>
      <c r="C419" s="191" t="s">
        <v>1786</v>
      </c>
      <c r="D419" s="191" t="s">
        <v>177</v>
      </c>
      <c r="E419" s="192" t="s">
        <v>536</v>
      </c>
      <c r="F419" s="193" t="s">
        <v>537</v>
      </c>
      <c r="G419" s="194" t="s">
        <v>199</v>
      </c>
      <c r="H419" s="195">
        <v>4.9000000000000004</v>
      </c>
      <c r="I419" s="9"/>
      <c r="J419" s="196">
        <f>ROUND(I419*H419,2)</f>
        <v>0</v>
      </c>
      <c r="K419" s="193" t="s">
        <v>181</v>
      </c>
      <c r="L419" s="110"/>
      <c r="M419" s="197" t="s">
        <v>5</v>
      </c>
      <c r="N419" s="198" t="s">
        <v>44</v>
      </c>
      <c r="O419" s="111"/>
      <c r="P419" s="199">
        <f>O419*H419</f>
        <v>0</v>
      </c>
      <c r="Q419" s="199">
        <v>3.4000000000000002E-4</v>
      </c>
      <c r="R419" s="199">
        <f>Q419*H419</f>
        <v>1.6660000000000002E-3</v>
      </c>
      <c r="S419" s="199">
        <v>0</v>
      </c>
      <c r="T419" s="200">
        <f>S419*H419</f>
        <v>0</v>
      </c>
      <c r="AR419" s="99" t="s">
        <v>113</v>
      </c>
      <c r="AT419" s="99" t="s">
        <v>177</v>
      </c>
      <c r="AU419" s="99" t="s">
        <v>81</v>
      </c>
      <c r="AY419" s="99" t="s">
        <v>175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99" t="s">
        <v>77</v>
      </c>
      <c r="BK419" s="201">
        <f>ROUND(I419*H419,2)</f>
        <v>0</v>
      </c>
      <c r="BL419" s="99" t="s">
        <v>113</v>
      </c>
      <c r="BM419" s="99" t="s">
        <v>1787</v>
      </c>
    </row>
    <row r="420" spans="2:65" s="207" customFormat="1">
      <c r="B420" s="206"/>
      <c r="D420" s="202" t="s">
        <v>185</v>
      </c>
      <c r="E420" s="208" t="s">
        <v>5</v>
      </c>
      <c r="F420" s="209" t="s">
        <v>604</v>
      </c>
      <c r="H420" s="208" t="s">
        <v>5</v>
      </c>
      <c r="I420" s="10"/>
      <c r="L420" s="206"/>
      <c r="M420" s="210"/>
      <c r="N420" s="211"/>
      <c r="O420" s="211"/>
      <c r="P420" s="211"/>
      <c r="Q420" s="211"/>
      <c r="R420" s="211"/>
      <c r="S420" s="211"/>
      <c r="T420" s="212"/>
      <c r="AT420" s="208" t="s">
        <v>185</v>
      </c>
      <c r="AU420" s="208" t="s">
        <v>81</v>
      </c>
      <c r="AV420" s="207" t="s">
        <v>77</v>
      </c>
      <c r="AW420" s="207" t="s">
        <v>36</v>
      </c>
      <c r="AX420" s="207" t="s">
        <v>73</v>
      </c>
      <c r="AY420" s="208" t="s">
        <v>175</v>
      </c>
    </row>
    <row r="421" spans="2:65" s="214" customFormat="1">
      <c r="B421" s="213"/>
      <c r="D421" s="202" t="s">
        <v>185</v>
      </c>
      <c r="E421" s="215" t="s">
        <v>5</v>
      </c>
      <c r="F421" s="216" t="s">
        <v>1785</v>
      </c>
      <c r="H421" s="217">
        <v>4.9000000000000004</v>
      </c>
      <c r="I421" s="11"/>
      <c r="L421" s="213"/>
      <c r="M421" s="218"/>
      <c r="N421" s="219"/>
      <c r="O421" s="219"/>
      <c r="P421" s="219"/>
      <c r="Q421" s="219"/>
      <c r="R421" s="219"/>
      <c r="S421" s="219"/>
      <c r="T421" s="220"/>
      <c r="AT421" s="215" t="s">
        <v>185</v>
      </c>
      <c r="AU421" s="215" t="s">
        <v>81</v>
      </c>
      <c r="AV421" s="214" t="s">
        <v>81</v>
      </c>
      <c r="AW421" s="214" t="s">
        <v>36</v>
      </c>
      <c r="AX421" s="214" t="s">
        <v>77</v>
      </c>
      <c r="AY421" s="215" t="s">
        <v>175</v>
      </c>
    </row>
    <row r="422" spans="2:65" s="109" customFormat="1" ht="25.5" customHeight="1">
      <c r="B422" s="110"/>
      <c r="C422" s="191" t="s">
        <v>1788</v>
      </c>
      <c r="D422" s="191" t="s">
        <v>177</v>
      </c>
      <c r="E422" s="192" t="s">
        <v>540</v>
      </c>
      <c r="F422" s="193" t="s">
        <v>541</v>
      </c>
      <c r="G422" s="194" t="s">
        <v>199</v>
      </c>
      <c r="H422" s="195">
        <v>557.82000000000005</v>
      </c>
      <c r="I422" s="9"/>
      <c r="J422" s="196">
        <f>ROUND(I422*H422,2)</f>
        <v>0</v>
      </c>
      <c r="K422" s="193" t="s">
        <v>5</v>
      </c>
      <c r="L422" s="110"/>
      <c r="M422" s="197" t="s">
        <v>5</v>
      </c>
      <c r="N422" s="198" t="s">
        <v>44</v>
      </c>
      <c r="O422" s="111"/>
      <c r="P422" s="199">
        <f>O422*H422</f>
        <v>0</v>
      </c>
      <c r="Q422" s="199">
        <v>0</v>
      </c>
      <c r="R422" s="199">
        <f>Q422*H422</f>
        <v>0</v>
      </c>
      <c r="S422" s="199">
        <v>0</v>
      </c>
      <c r="T422" s="200">
        <f>S422*H422</f>
        <v>0</v>
      </c>
      <c r="AR422" s="99" t="s">
        <v>113</v>
      </c>
      <c r="AT422" s="99" t="s">
        <v>177</v>
      </c>
      <c r="AU422" s="99" t="s">
        <v>81</v>
      </c>
      <c r="AY422" s="99" t="s">
        <v>175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99" t="s">
        <v>77</v>
      </c>
      <c r="BK422" s="201">
        <f>ROUND(I422*H422,2)</f>
        <v>0</v>
      </c>
      <c r="BL422" s="99" t="s">
        <v>113</v>
      </c>
      <c r="BM422" s="99" t="s">
        <v>1789</v>
      </c>
    </row>
    <row r="423" spans="2:65" s="207" customFormat="1">
      <c r="B423" s="206"/>
      <c r="D423" s="202" t="s">
        <v>185</v>
      </c>
      <c r="E423" s="208" t="s">
        <v>5</v>
      </c>
      <c r="F423" s="209" t="s">
        <v>604</v>
      </c>
      <c r="H423" s="208" t="s">
        <v>5</v>
      </c>
      <c r="I423" s="10"/>
      <c r="L423" s="206"/>
      <c r="M423" s="210"/>
      <c r="N423" s="211"/>
      <c r="O423" s="211"/>
      <c r="P423" s="211"/>
      <c r="Q423" s="211"/>
      <c r="R423" s="211"/>
      <c r="S423" s="211"/>
      <c r="T423" s="212"/>
      <c r="AT423" s="208" t="s">
        <v>185</v>
      </c>
      <c r="AU423" s="208" t="s">
        <v>81</v>
      </c>
      <c r="AV423" s="207" t="s">
        <v>77</v>
      </c>
      <c r="AW423" s="207" t="s">
        <v>36</v>
      </c>
      <c r="AX423" s="207" t="s">
        <v>73</v>
      </c>
      <c r="AY423" s="208" t="s">
        <v>175</v>
      </c>
    </row>
    <row r="424" spans="2:65" s="214" customFormat="1">
      <c r="B424" s="213"/>
      <c r="D424" s="202" t="s">
        <v>185</v>
      </c>
      <c r="E424" s="215" t="s">
        <v>5</v>
      </c>
      <c r="F424" s="216" t="s">
        <v>1790</v>
      </c>
      <c r="H424" s="217">
        <v>557.82000000000005</v>
      </c>
      <c r="I424" s="11"/>
      <c r="L424" s="213"/>
      <c r="M424" s="218"/>
      <c r="N424" s="219"/>
      <c r="O424" s="219"/>
      <c r="P424" s="219"/>
      <c r="Q424" s="219"/>
      <c r="R424" s="219"/>
      <c r="S424" s="219"/>
      <c r="T424" s="220"/>
      <c r="AT424" s="215" t="s">
        <v>185</v>
      </c>
      <c r="AU424" s="215" t="s">
        <v>81</v>
      </c>
      <c r="AV424" s="214" t="s">
        <v>81</v>
      </c>
      <c r="AW424" s="214" t="s">
        <v>36</v>
      </c>
      <c r="AX424" s="214" t="s">
        <v>77</v>
      </c>
      <c r="AY424" s="215" t="s">
        <v>175</v>
      </c>
    </row>
    <row r="425" spans="2:65" s="109" customFormat="1" ht="25.5" customHeight="1">
      <c r="B425" s="110"/>
      <c r="C425" s="191" t="s">
        <v>1791</v>
      </c>
      <c r="D425" s="191" t="s">
        <v>177</v>
      </c>
      <c r="E425" s="192" t="s">
        <v>1792</v>
      </c>
      <c r="F425" s="193" t="s">
        <v>1793</v>
      </c>
      <c r="G425" s="194" t="s">
        <v>180</v>
      </c>
      <c r="H425" s="195">
        <v>2.85</v>
      </c>
      <c r="I425" s="9"/>
      <c r="J425" s="196">
        <f>ROUND(I425*H425,2)</f>
        <v>0</v>
      </c>
      <c r="K425" s="193" t="s">
        <v>200</v>
      </c>
      <c r="L425" s="110"/>
      <c r="M425" s="197" t="s">
        <v>5</v>
      </c>
      <c r="N425" s="198" t="s">
        <v>44</v>
      </c>
      <c r="O425" s="111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AR425" s="99" t="s">
        <v>113</v>
      </c>
      <c r="AT425" s="99" t="s">
        <v>177</v>
      </c>
      <c r="AU425" s="99" t="s">
        <v>81</v>
      </c>
      <c r="AY425" s="99" t="s">
        <v>175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99" t="s">
        <v>77</v>
      </c>
      <c r="BK425" s="201">
        <f>ROUND(I425*H425,2)</f>
        <v>0</v>
      </c>
      <c r="BL425" s="99" t="s">
        <v>113</v>
      </c>
      <c r="BM425" s="99" t="s">
        <v>1794</v>
      </c>
    </row>
    <row r="426" spans="2:65" s="214" customFormat="1">
      <c r="B426" s="213"/>
      <c r="D426" s="202" t="s">
        <v>185</v>
      </c>
      <c r="E426" s="215" t="s">
        <v>5</v>
      </c>
      <c r="F426" s="216" t="s">
        <v>1795</v>
      </c>
      <c r="H426" s="217">
        <v>2.85</v>
      </c>
      <c r="I426" s="11"/>
      <c r="L426" s="213"/>
      <c r="M426" s="218"/>
      <c r="N426" s="219"/>
      <c r="O426" s="219"/>
      <c r="P426" s="219"/>
      <c r="Q426" s="219"/>
      <c r="R426" s="219"/>
      <c r="S426" s="219"/>
      <c r="T426" s="220"/>
      <c r="AT426" s="215" t="s">
        <v>185</v>
      </c>
      <c r="AU426" s="215" t="s">
        <v>81</v>
      </c>
      <c r="AV426" s="214" t="s">
        <v>81</v>
      </c>
      <c r="AW426" s="214" t="s">
        <v>36</v>
      </c>
      <c r="AX426" s="214" t="s">
        <v>77</v>
      </c>
      <c r="AY426" s="215" t="s">
        <v>175</v>
      </c>
    </row>
    <row r="427" spans="2:65" s="109" customFormat="1" ht="51" customHeight="1">
      <c r="B427" s="110"/>
      <c r="C427" s="191" t="s">
        <v>1796</v>
      </c>
      <c r="D427" s="191" t="s">
        <v>177</v>
      </c>
      <c r="E427" s="192" t="s">
        <v>1797</v>
      </c>
      <c r="F427" s="193" t="s">
        <v>1798</v>
      </c>
      <c r="G427" s="194" t="s">
        <v>199</v>
      </c>
      <c r="H427" s="195">
        <v>2</v>
      </c>
      <c r="I427" s="9"/>
      <c r="J427" s="196">
        <f>ROUND(I427*H427,2)</f>
        <v>0</v>
      </c>
      <c r="K427" s="193" t="s">
        <v>200</v>
      </c>
      <c r="L427" s="110"/>
      <c r="M427" s="197" t="s">
        <v>5</v>
      </c>
      <c r="N427" s="198" t="s">
        <v>44</v>
      </c>
      <c r="O427" s="111"/>
      <c r="P427" s="199">
        <f>O427*H427</f>
        <v>0</v>
      </c>
      <c r="Q427" s="199">
        <v>0</v>
      </c>
      <c r="R427" s="199">
        <f>Q427*H427</f>
        <v>0</v>
      </c>
      <c r="S427" s="199">
        <v>0</v>
      </c>
      <c r="T427" s="200">
        <f>S427*H427</f>
        <v>0</v>
      </c>
      <c r="AR427" s="99" t="s">
        <v>113</v>
      </c>
      <c r="AT427" s="99" t="s">
        <v>177</v>
      </c>
      <c r="AU427" s="99" t="s">
        <v>81</v>
      </c>
      <c r="AY427" s="99" t="s">
        <v>175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99" t="s">
        <v>77</v>
      </c>
      <c r="BK427" s="201">
        <f>ROUND(I427*H427,2)</f>
        <v>0</v>
      </c>
      <c r="BL427" s="99" t="s">
        <v>113</v>
      </c>
      <c r="BM427" s="99" t="s">
        <v>1799</v>
      </c>
    </row>
    <row r="428" spans="2:65" s="109" customFormat="1" ht="51" customHeight="1">
      <c r="B428" s="110"/>
      <c r="C428" s="191" t="s">
        <v>1800</v>
      </c>
      <c r="D428" s="191" t="s">
        <v>177</v>
      </c>
      <c r="E428" s="192" t="s">
        <v>544</v>
      </c>
      <c r="F428" s="193" t="s">
        <v>545</v>
      </c>
      <c r="G428" s="194" t="s">
        <v>199</v>
      </c>
      <c r="H428" s="195">
        <v>2</v>
      </c>
      <c r="I428" s="9"/>
      <c r="J428" s="196">
        <f>ROUND(I428*H428,2)</f>
        <v>0</v>
      </c>
      <c r="K428" s="193" t="s">
        <v>200</v>
      </c>
      <c r="L428" s="110"/>
      <c r="M428" s="197" t="s">
        <v>5</v>
      </c>
      <c r="N428" s="198" t="s">
        <v>44</v>
      </c>
      <c r="O428" s="111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AR428" s="99" t="s">
        <v>113</v>
      </c>
      <c r="AT428" s="99" t="s">
        <v>177</v>
      </c>
      <c r="AU428" s="99" t="s">
        <v>81</v>
      </c>
      <c r="AY428" s="99" t="s">
        <v>175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99" t="s">
        <v>77</v>
      </c>
      <c r="BK428" s="201">
        <f>ROUND(I428*H428,2)</f>
        <v>0</v>
      </c>
      <c r="BL428" s="99" t="s">
        <v>113</v>
      </c>
      <c r="BM428" s="99" t="s">
        <v>1801</v>
      </c>
    </row>
    <row r="429" spans="2:65" s="109" customFormat="1" ht="38.25" customHeight="1">
      <c r="B429" s="110"/>
      <c r="C429" s="191" t="s">
        <v>1802</v>
      </c>
      <c r="D429" s="191" t="s">
        <v>177</v>
      </c>
      <c r="E429" s="192" t="s">
        <v>1803</v>
      </c>
      <c r="F429" s="193" t="s">
        <v>1804</v>
      </c>
      <c r="G429" s="194" t="s">
        <v>180</v>
      </c>
      <c r="H429" s="195">
        <v>2.56</v>
      </c>
      <c r="I429" s="9"/>
      <c r="J429" s="196">
        <f>ROUND(I429*H429,2)</f>
        <v>0</v>
      </c>
      <c r="K429" s="193" t="s">
        <v>200</v>
      </c>
      <c r="L429" s="110"/>
      <c r="M429" s="197" t="s">
        <v>5</v>
      </c>
      <c r="N429" s="198" t="s">
        <v>44</v>
      </c>
      <c r="O429" s="111"/>
      <c r="P429" s="199">
        <f>O429*H429</f>
        <v>0</v>
      </c>
      <c r="Q429" s="199">
        <v>0</v>
      </c>
      <c r="R429" s="199">
        <f>Q429*H429</f>
        <v>0</v>
      </c>
      <c r="S429" s="199">
        <v>0</v>
      </c>
      <c r="T429" s="200">
        <f>S429*H429</f>
        <v>0</v>
      </c>
      <c r="AR429" s="99" t="s">
        <v>113</v>
      </c>
      <c r="AT429" s="99" t="s">
        <v>177</v>
      </c>
      <c r="AU429" s="99" t="s">
        <v>81</v>
      </c>
      <c r="AY429" s="99" t="s">
        <v>175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99" t="s">
        <v>77</v>
      </c>
      <c r="BK429" s="201">
        <f>ROUND(I429*H429,2)</f>
        <v>0</v>
      </c>
      <c r="BL429" s="99" t="s">
        <v>113</v>
      </c>
      <c r="BM429" s="99" t="s">
        <v>1805</v>
      </c>
    </row>
    <row r="430" spans="2:65" s="109" customFormat="1" ht="30" customHeight="1">
      <c r="B430" s="110"/>
      <c r="C430" s="191" t="s">
        <v>1806</v>
      </c>
      <c r="D430" s="191" t="s">
        <v>177</v>
      </c>
      <c r="E430" s="192" t="s">
        <v>1418</v>
      </c>
      <c r="F430" s="193" t="s">
        <v>2657</v>
      </c>
      <c r="G430" s="194" t="s">
        <v>180</v>
      </c>
      <c r="H430" s="195">
        <v>2.85</v>
      </c>
      <c r="I430" s="9"/>
      <c r="J430" s="196">
        <f>ROUND(I430*H430,2)</f>
        <v>0</v>
      </c>
      <c r="K430" s="193" t="s">
        <v>200</v>
      </c>
      <c r="L430" s="110"/>
      <c r="M430" s="197" t="s">
        <v>5</v>
      </c>
      <c r="N430" s="198" t="s">
        <v>44</v>
      </c>
      <c r="O430" s="111"/>
      <c r="P430" s="199">
        <f>O430*H430</f>
        <v>0</v>
      </c>
      <c r="Q430" s="199">
        <v>8.8999999999999999E-3</v>
      </c>
      <c r="R430" s="199">
        <f>Q430*H430</f>
        <v>2.5365000000000002E-2</v>
      </c>
      <c r="S430" s="199">
        <v>0</v>
      </c>
      <c r="T430" s="200">
        <f>S430*H430</f>
        <v>0</v>
      </c>
      <c r="AR430" s="99" t="s">
        <v>113</v>
      </c>
      <c r="AT430" s="99" t="s">
        <v>177</v>
      </c>
      <c r="AU430" s="99" t="s">
        <v>81</v>
      </c>
      <c r="AY430" s="99" t="s">
        <v>175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99" t="s">
        <v>77</v>
      </c>
      <c r="BK430" s="201">
        <f>ROUND(I430*H430,2)</f>
        <v>0</v>
      </c>
      <c r="BL430" s="99" t="s">
        <v>113</v>
      </c>
      <c r="BM430" s="99" t="s">
        <v>1807</v>
      </c>
    </row>
    <row r="431" spans="2:65" s="214" customFormat="1">
      <c r="B431" s="213"/>
      <c r="D431" s="202" t="s">
        <v>185</v>
      </c>
      <c r="E431" s="215" t="s">
        <v>5</v>
      </c>
      <c r="F431" s="216" t="s">
        <v>1795</v>
      </c>
      <c r="H431" s="217">
        <v>2.85</v>
      </c>
      <c r="I431" s="11"/>
      <c r="L431" s="213"/>
      <c r="M431" s="218"/>
      <c r="N431" s="219"/>
      <c r="O431" s="219"/>
      <c r="P431" s="219"/>
      <c r="Q431" s="219"/>
      <c r="R431" s="219"/>
      <c r="S431" s="219"/>
      <c r="T431" s="220"/>
      <c r="AT431" s="215" t="s">
        <v>185</v>
      </c>
      <c r="AU431" s="215" t="s">
        <v>81</v>
      </c>
      <c r="AV431" s="214" t="s">
        <v>81</v>
      </c>
      <c r="AW431" s="214" t="s">
        <v>36</v>
      </c>
      <c r="AX431" s="214" t="s">
        <v>77</v>
      </c>
      <c r="AY431" s="215" t="s">
        <v>175</v>
      </c>
    </row>
    <row r="432" spans="2:65" s="109" customFormat="1" ht="25.5" customHeight="1">
      <c r="B432" s="110"/>
      <c r="C432" s="191" t="s">
        <v>1808</v>
      </c>
      <c r="D432" s="191" t="s">
        <v>177</v>
      </c>
      <c r="E432" s="192" t="s">
        <v>1423</v>
      </c>
      <c r="F432" s="193" t="s">
        <v>1424</v>
      </c>
      <c r="G432" s="194" t="s">
        <v>180</v>
      </c>
      <c r="H432" s="195">
        <v>2.85</v>
      </c>
      <c r="I432" s="9"/>
      <c r="J432" s="196">
        <f>ROUND(I432*H432,2)</f>
        <v>0</v>
      </c>
      <c r="K432" s="193" t="s">
        <v>200</v>
      </c>
      <c r="L432" s="110"/>
      <c r="M432" s="197" t="s">
        <v>5</v>
      </c>
      <c r="N432" s="198" t="s">
        <v>44</v>
      </c>
      <c r="O432" s="111"/>
      <c r="P432" s="199">
        <f>O432*H432</f>
        <v>0</v>
      </c>
      <c r="Q432" s="199">
        <v>0</v>
      </c>
      <c r="R432" s="199">
        <f>Q432*H432</f>
        <v>0</v>
      </c>
      <c r="S432" s="199">
        <v>0</v>
      </c>
      <c r="T432" s="200">
        <f>S432*H432</f>
        <v>0</v>
      </c>
      <c r="AR432" s="99" t="s">
        <v>113</v>
      </c>
      <c r="AT432" s="99" t="s">
        <v>177</v>
      </c>
      <c r="AU432" s="99" t="s">
        <v>81</v>
      </c>
      <c r="AY432" s="99" t="s">
        <v>175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99" t="s">
        <v>77</v>
      </c>
      <c r="BK432" s="201">
        <f>ROUND(I432*H432,2)</f>
        <v>0</v>
      </c>
      <c r="BL432" s="99" t="s">
        <v>113</v>
      </c>
      <c r="BM432" s="99" t="s">
        <v>1809</v>
      </c>
    </row>
    <row r="433" spans="2:65" s="214" customFormat="1">
      <c r="B433" s="213"/>
      <c r="D433" s="202" t="s">
        <v>185</v>
      </c>
      <c r="E433" s="215" t="s">
        <v>5</v>
      </c>
      <c r="F433" s="216" t="s">
        <v>1795</v>
      </c>
      <c r="H433" s="217">
        <v>2.85</v>
      </c>
      <c r="I433" s="11"/>
      <c r="L433" s="213"/>
      <c r="M433" s="218"/>
      <c r="N433" s="219"/>
      <c r="O433" s="219"/>
      <c r="P433" s="219"/>
      <c r="Q433" s="219"/>
      <c r="R433" s="219"/>
      <c r="S433" s="219"/>
      <c r="T433" s="220"/>
      <c r="AT433" s="215" t="s">
        <v>185</v>
      </c>
      <c r="AU433" s="215" t="s">
        <v>81</v>
      </c>
      <c r="AV433" s="214" t="s">
        <v>81</v>
      </c>
      <c r="AW433" s="214" t="s">
        <v>36</v>
      </c>
      <c r="AX433" s="214" t="s">
        <v>77</v>
      </c>
      <c r="AY433" s="215" t="s">
        <v>175</v>
      </c>
    </row>
    <row r="434" spans="2:65" s="109" customFormat="1" ht="25.5" customHeight="1">
      <c r="B434" s="110"/>
      <c r="C434" s="191" t="s">
        <v>1810</v>
      </c>
      <c r="D434" s="191" t="s">
        <v>177</v>
      </c>
      <c r="E434" s="192" t="s">
        <v>1426</v>
      </c>
      <c r="F434" s="193" t="s">
        <v>1427</v>
      </c>
      <c r="G434" s="194" t="s">
        <v>180</v>
      </c>
      <c r="H434" s="195">
        <v>2.85</v>
      </c>
      <c r="I434" s="9"/>
      <c r="J434" s="196">
        <f>ROUND(I434*H434,2)</f>
        <v>0</v>
      </c>
      <c r="K434" s="193" t="s">
        <v>200</v>
      </c>
      <c r="L434" s="110"/>
      <c r="M434" s="197" t="s">
        <v>5</v>
      </c>
      <c r="N434" s="198" t="s">
        <v>44</v>
      </c>
      <c r="O434" s="111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AR434" s="99" t="s">
        <v>113</v>
      </c>
      <c r="AT434" s="99" t="s">
        <v>177</v>
      </c>
      <c r="AU434" s="99" t="s">
        <v>81</v>
      </c>
      <c r="AY434" s="99" t="s">
        <v>175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99" t="s">
        <v>77</v>
      </c>
      <c r="BK434" s="201">
        <f>ROUND(I434*H434,2)</f>
        <v>0</v>
      </c>
      <c r="BL434" s="99" t="s">
        <v>113</v>
      </c>
      <c r="BM434" s="99" t="s">
        <v>1811</v>
      </c>
    </row>
    <row r="435" spans="2:65" s="214" customFormat="1">
      <c r="B435" s="213"/>
      <c r="D435" s="202" t="s">
        <v>185</v>
      </c>
      <c r="E435" s="215" t="s">
        <v>5</v>
      </c>
      <c r="F435" s="216" t="s">
        <v>1795</v>
      </c>
      <c r="H435" s="217">
        <v>2.85</v>
      </c>
      <c r="I435" s="11"/>
      <c r="L435" s="213"/>
      <c r="M435" s="218"/>
      <c r="N435" s="219"/>
      <c r="O435" s="219"/>
      <c r="P435" s="219"/>
      <c r="Q435" s="219"/>
      <c r="R435" s="219"/>
      <c r="S435" s="219"/>
      <c r="T435" s="220"/>
      <c r="AT435" s="215" t="s">
        <v>185</v>
      </c>
      <c r="AU435" s="215" t="s">
        <v>81</v>
      </c>
      <c r="AV435" s="214" t="s">
        <v>81</v>
      </c>
      <c r="AW435" s="214" t="s">
        <v>36</v>
      </c>
      <c r="AX435" s="214" t="s">
        <v>77</v>
      </c>
      <c r="AY435" s="215" t="s">
        <v>175</v>
      </c>
    </row>
    <row r="436" spans="2:65" s="179" customFormat="1" ht="29.85" customHeight="1">
      <c r="B436" s="178"/>
      <c r="D436" s="180" t="s">
        <v>72</v>
      </c>
      <c r="E436" s="189" t="s">
        <v>547</v>
      </c>
      <c r="F436" s="189" t="s">
        <v>548</v>
      </c>
      <c r="I436" s="8"/>
      <c r="J436" s="190">
        <f>BK436</f>
        <v>0</v>
      </c>
      <c r="L436" s="178"/>
      <c r="M436" s="183"/>
      <c r="N436" s="184"/>
      <c r="O436" s="184"/>
      <c r="P436" s="185">
        <f>SUM(P437:P442)</f>
        <v>0</v>
      </c>
      <c r="Q436" s="184"/>
      <c r="R436" s="185">
        <f>SUM(R437:R442)</f>
        <v>0</v>
      </c>
      <c r="S436" s="184"/>
      <c r="T436" s="186">
        <f>SUM(T437:T442)</f>
        <v>0</v>
      </c>
      <c r="AR436" s="180" t="s">
        <v>77</v>
      </c>
      <c r="AT436" s="187" t="s">
        <v>72</v>
      </c>
      <c r="AU436" s="187" t="s">
        <v>77</v>
      </c>
      <c r="AY436" s="180" t="s">
        <v>175</v>
      </c>
      <c r="BK436" s="188">
        <f>SUM(BK437:BK442)</f>
        <v>0</v>
      </c>
    </row>
    <row r="437" spans="2:65" s="109" customFormat="1" ht="16.5" customHeight="1">
      <c r="B437" s="110"/>
      <c r="C437" s="191" t="s">
        <v>1812</v>
      </c>
      <c r="D437" s="191" t="s">
        <v>177</v>
      </c>
      <c r="E437" s="192" t="s">
        <v>550</v>
      </c>
      <c r="F437" s="193" t="s">
        <v>551</v>
      </c>
      <c r="G437" s="194" t="s">
        <v>290</v>
      </c>
      <c r="H437" s="195">
        <v>56.584000000000003</v>
      </c>
      <c r="I437" s="9"/>
      <c r="J437" s="196">
        <f>ROUND(I437*H437,2)</f>
        <v>0</v>
      </c>
      <c r="K437" s="193" t="s">
        <v>5</v>
      </c>
      <c r="L437" s="110"/>
      <c r="M437" s="197" t="s">
        <v>5</v>
      </c>
      <c r="N437" s="198" t="s">
        <v>44</v>
      </c>
      <c r="O437" s="111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AR437" s="99" t="s">
        <v>113</v>
      </c>
      <c r="AT437" s="99" t="s">
        <v>177</v>
      </c>
      <c r="AU437" s="99" t="s">
        <v>81</v>
      </c>
      <c r="AY437" s="99" t="s">
        <v>175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99" t="s">
        <v>77</v>
      </c>
      <c r="BK437" s="201">
        <f>ROUND(I437*H437,2)</f>
        <v>0</v>
      </c>
      <c r="BL437" s="99" t="s">
        <v>113</v>
      </c>
      <c r="BM437" s="99" t="s">
        <v>1813</v>
      </c>
    </row>
    <row r="438" spans="2:65" s="207" customFormat="1">
      <c r="B438" s="206"/>
      <c r="D438" s="202" t="s">
        <v>185</v>
      </c>
      <c r="E438" s="208" t="s">
        <v>5</v>
      </c>
      <c r="F438" s="209" t="s">
        <v>553</v>
      </c>
      <c r="H438" s="208" t="s">
        <v>5</v>
      </c>
      <c r="I438" s="10"/>
      <c r="L438" s="206"/>
      <c r="M438" s="210"/>
      <c r="N438" s="211"/>
      <c r="O438" s="211"/>
      <c r="P438" s="211"/>
      <c r="Q438" s="211"/>
      <c r="R438" s="211"/>
      <c r="S438" s="211"/>
      <c r="T438" s="212"/>
      <c r="AT438" s="208" t="s">
        <v>185</v>
      </c>
      <c r="AU438" s="208" t="s">
        <v>81</v>
      </c>
      <c r="AV438" s="207" t="s">
        <v>77</v>
      </c>
      <c r="AW438" s="207" t="s">
        <v>36</v>
      </c>
      <c r="AX438" s="207" t="s">
        <v>73</v>
      </c>
      <c r="AY438" s="208" t="s">
        <v>175</v>
      </c>
    </row>
    <row r="439" spans="2:65" s="207" customFormat="1">
      <c r="B439" s="206"/>
      <c r="D439" s="202" t="s">
        <v>185</v>
      </c>
      <c r="E439" s="208" t="s">
        <v>5</v>
      </c>
      <c r="F439" s="209" t="s">
        <v>276</v>
      </c>
      <c r="H439" s="208" t="s">
        <v>5</v>
      </c>
      <c r="I439" s="10"/>
      <c r="L439" s="206"/>
      <c r="M439" s="210"/>
      <c r="N439" s="211"/>
      <c r="O439" s="211"/>
      <c r="P439" s="211"/>
      <c r="Q439" s="211"/>
      <c r="R439" s="211"/>
      <c r="S439" s="211"/>
      <c r="T439" s="212"/>
      <c r="AT439" s="208" t="s">
        <v>185</v>
      </c>
      <c r="AU439" s="208" t="s">
        <v>81</v>
      </c>
      <c r="AV439" s="207" t="s">
        <v>77</v>
      </c>
      <c r="AW439" s="207" t="s">
        <v>36</v>
      </c>
      <c r="AX439" s="207" t="s">
        <v>73</v>
      </c>
      <c r="AY439" s="208" t="s">
        <v>175</v>
      </c>
    </row>
    <row r="440" spans="2:65" s="214" customFormat="1">
      <c r="B440" s="213"/>
      <c r="D440" s="202" t="s">
        <v>185</v>
      </c>
      <c r="E440" s="215" t="s">
        <v>5</v>
      </c>
      <c r="F440" s="216" t="s">
        <v>1814</v>
      </c>
      <c r="H440" s="217">
        <v>45.201000000000001</v>
      </c>
      <c r="I440" s="11"/>
      <c r="L440" s="213"/>
      <c r="M440" s="218"/>
      <c r="N440" s="219"/>
      <c r="O440" s="219"/>
      <c r="P440" s="219"/>
      <c r="Q440" s="219"/>
      <c r="R440" s="219"/>
      <c r="S440" s="219"/>
      <c r="T440" s="220"/>
      <c r="AT440" s="215" t="s">
        <v>185</v>
      </c>
      <c r="AU440" s="215" t="s">
        <v>81</v>
      </c>
      <c r="AV440" s="214" t="s">
        <v>81</v>
      </c>
      <c r="AW440" s="214" t="s">
        <v>36</v>
      </c>
      <c r="AX440" s="214" t="s">
        <v>73</v>
      </c>
      <c r="AY440" s="215" t="s">
        <v>175</v>
      </c>
    </row>
    <row r="441" spans="2:65" s="214" customFormat="1">
      <c r="B441" s="213"/>
      <c r="D441" s="202" t="s">
        <v>185</v>
      </c>
      <c r="E441" s="215" t="s">
        <v>5</v>
      </c>
      <c r="F441" s="216" t="s">
        <v>1815</v>
      </c>
      <c r="H441" s="217">
        <v>11.382999999999999</v>
      </c>
      <c r="I441" s="11"/>
      <c r="L441" s="213"/>
      <c r="M441" s="218"/>
      <c r="N441" s="219"/>
      <c r="O441" s="219"/>
      <c r="P441" s="219"/>
      <c r="Q441" s="219"/>
      <c r="R441" s="219"/>
      <c r="S441" s="219"/>
      <c r="T441" s="220"/>
      <c r="AT441" s="215" t="s">
        <v>185</v>
      </c>
      <c r="AU441" s="215" t="s">
        <v>81</v>
      </c>
      <c r="AV441" s="214" t="s">
        <v>81</v>
      </c>
      <c r="AW441" s="214" t="s">
        <v>36</v>
      </c>
      <c r="AX441" s="214" t="s">
        <v>73</v>
      </c>
      <c r="AY441" s="215" t="s">
        <v>175</v>
      </c>
    </row>
    <row r="442" spans="2:65" s="222" customFormat="1">
      <c r="B442" s="221"/>
      <c r="D442" s="202" t="s">
        <v>185</v>
      </c>
      <c r="E442" s="223" t="s">
        <v>5</v>
      </c>
      <c r="F442" s="224" t="s">
        <v>196</v>
      </c>
      <c r="H442" s="225">
        <v>56.584000000000003</v>
      </c>
      <c r="I442" s="12"/>
      <c r="L442" s="221"/>
      <c r="M442" s="226"/>
      <c r="N442" s="227"/>
      <c r="O442" s="227"/>
      <c r="P442" s="227"/>
      <c r="Q442" s="227"/>
      <c r="R442" s="227"/>
      <c r="S442" s="227"/>
      <c r="T442" s="228"/>
      <c r="AT442" s="223" t="s">
        <v>185</v>
      </c>
      <c r="AU442" s="223" t="s">
        <v>81</v>
      </c>
      <c r="AV442" s="222" t="s">
        <v>113</v>
      </c>
      <c r="AW442" s="222" t="s">
        <v>36</v>
      </c>
      <c r="AX442" s="222" t="s">
        <v>77</v>
      </c>
      <c r="AY442" s="223" t="s">
        <v>175</v>
      </c>
    </row>
    <row r="443" spans="2:65" s="179" customFormat="1" ht="29.85" customHeight="1">
      <c r="B443" s="178"/>
      <c r="D443" s="180" t="s">
        <v>72</v>
      </c>
      <c r="E443" s="189" t="s">
        <v>556</v>
      </c>
      <c r="F443" s="189" t="s">
        <v>557</v>
      </c>
      <c r="I443" s="8"/>
      <c r="J443" s="190">
        <f>BK443</f>
        <v>0</v>
      </c>
      <c r="L443" s="178"/>
      <c r="M443" s="183"/>
      <c r="N443" s="184"/>
      <c r="O443" s="184"/>
      <c r="P443" s="185">
        <f>P444</f>
        <v>0</v>
      </c>
      <c r="Q443" s="184"/>
      <c r="R443" s="185">
        <f>R444</f>
        <v>0</v>
      </c>
      <c r="S443" s="184"/>
      <c r="T443" s="186">
        <f>T444</f>
        <v>0</v>
      </c>
      <c r="AR443" s="180" t="s">
        <v>77</v>
      </c>
      <c r="AT443" s="187" t="s">
        <v>72</v>
      </c>
      <c r="AU443" s="187" t="s">
        <v>77</v>
      </c>
      <c r="AY443" s="180" t="s">
        <v>175</v>
      </c>
      <c r="BK443" s="188">
        <f>BK444</f>
        <v>0</v>
      </c>
    </row>
    <row r="444" spans="2:65" s="109" customFormat="1" ht="25.5" customHeight="1">
      <c r="B444" s="110"/>
      <c r="C444" s="191" t="s">
        <v>1816</v>
      </c>
      <c r="D444" s="191" t="s">
        <v>177</v>
      </c>
      <c r="E444" s="192" t="s">
        <v>723</v>
      </c>
      <c r="F444" s="193" t="s">
        <v>724</v>
      </c>
      <c r="G444" s="194" t="s">
        <v>290</v>
      </c>
      <c r="H444" s="195">
        <v>12.573</v>
      </c>
      <c r="I444" s="9"/>
      <c r="J444" s="196">
        <f>ROUND(I444*H444,2)</f>
        <v>0</v>
      </c>
      <c r="K444" s="193" t="s">
        <v>200</v>
      </c>
      <c r="L444" s="110"/>
      <c r="M444" s="197" t="s">
        <v>5</v>
      </c>
      <c r="N444" s="198" t="s">
        <v>44</v>
      </c>
      <c r="O444" s="111"/>
      <c r="P444" s="199">
        <f>O444*H444</f>
        <v>0</v>
      </c>
      <c r="Q444" s="199">
        <v>0</v>
      </c>
      <c r="R444" s="199">
        <f>Q444*H444</f>
        <v>0</v>
      </c>
      <c r="S444" s="199">
        <v>0</v>
      </c>
      <c r="T444" s="200">
        <f>S444*H444</f>
        <v>0</v>
      </c>
      <c r="AR444" s="99" t="s">
        <v>113</v>
      </c>
      <c r="AT444" s="99" t="s">
        <v>177</v>
      </c>
      <c r="AU444" s="99" t="s">
        <v>81</v>
      </c>
      <c r="AY444" s="99" t="s">
        <v>175</v>
      </c>
      <c r="BE444" s="201">
        <f>IF(N444="základní",J444,0)</f>
        <v>0</v>
      </c>
      <c r="BF444" s="201">
        <f>IF(N444="snížená",J444,0)</f>
        <v>0</v>
      </c>
      <c r="BG444" s="201">
        <f>IF(N444="zákl. přenesená",J444,0)</f>
        <v>0</v>
      </c>
      <c r="BH444" s="201">
        <f>IF(N444="sníž. přenesená",J444,0)</f>
        <v>0</v>
      </c>
      <c r="BI444" s="201">
        <f>IF(N444="nulová",J444,0)</f>
        <v>0</v>
      </c>
      <c r="BJ444" s="99" t="s">
        <v>77</v>
      </c>
      <c r="BK444" s="201">
        <f>ROUND(I444*H444,2)</f>
        <v>0</v>
      </c>
      <c r="BL444" s="99" t="s">
        <v>113</v>
      </c>
      <c r="BM444" s="99" t="s">
        <v>1817</v>
      </c>
    </row>
    <row r="445" spans="2:65" s="179" customFormat="1" ht="37.35" customHeight="1">
      <c r="B445" s="178"/>
      <c r="D445" s="180" t="s">
        <v>72</v>
      </c>
      <c r="E445" s="181" t="s">
        <v>726</v>
      </c>
      <c r="F445" s="181" t="s">
        <v>727</v>
      </c>
      <c r="I445" s="8"/>
      <c r="J445" s="182">
        <f>BK445</f>
        <v>0</v>
      </c>
      <c r="L445" s="178"/>
      <c r="M445" s="183"/>
      <c r="N445" s="184"/>
      <c r="O445" s="184"/>
      <c r="P445" s="185">
        <f>SUM(P446:P466)</f>
        <v>0</v>
      </c>
      <c r="Q445" s="184"/>
      <c r="R445" s="185">
        <f>SUM(R446:R466)</f>
        <v>0</v>
      </c>
      <c r="S445" s="184"/>
      <c r="T445" s="186">
        <f>SUM(T446:T466)</f>
        <v>0</v>
      </c>
      <c r="AR445" s="180" t="s">
        <v>113</v>
      </c>
      <c r="AT445" s="187" t="s">
        <v>72</v>
      </c>
      <c r="AU445" s="187" t="s">
        <v>73</v>
      </c>
      <c r="AY445" s="180" t="s">
        <v>175</v>
      </c>
      <c r="BK445" s="188">
        <f>SUM(BK446:BK466)</f>
        <v>0</v>
      </c>
    </row>
    <row r="446" spans="2:65" s="109" customFormat="1" ht="16.5" customHeight="1">
      <c r="B446" s="110"/>
      <c r="C446" s="191" t="s">
        <v>1818</v>
      </c>
      <c r="D446" s="191" t="s">
        <v>177</v>
      </c>
      <c r="E446" s="192" t="s">
        <v>733</v>
      </c>
      <c r="F446" s="193" t="s">
        <v>734</v>
      </c>
      <c r="G446" s="194" t="s">
        <v>199</v>
      </c>
      <c r="H446" s="195">
        <v>275.11</v>
      </c>
      <c r="I446" s="9"/>
      <c r="J446" s="196">
        <f>ROUND(I446*H446,2)</f>
        <v>0</v>
      </c>
      <c r="K446" s="193" t="s">
        <v>5</v>
      </c>
      <c r="L446" s="110"/>
      <c r="M446" s="197" t="s">
        <v>5</v>
      </c>
      <c r="N446" s="198" t="s">
        <v>44</v>
      </c>
      <c r="O446" s="111"/>
      <c r="P446" s="199">
        <f>O446*H446</f>
        <v>0</v>
      </c>
      <c r="Q446" s="199">
        <v>0</v>
      </c>
      <c r="R446" s="199">
        <f>Q446*H446</f>
        <v>0</v>
      </c>
      <c r="S446" s="199">
        <v>0</v>
      </c>
      <c r="T446" s="200">
        <f>S446*H446</f>
        <v>0</v>
      </c>
      <c r="AR446" s="99" t="s">
        <v>731</v>
      </c>
      <c r="AT446" s="99" t="s">
        <v>177</v>
      </c>
      <c r="AU446" s="99" t="s">
        <v>77</v>
      </c>
      <c r="AY446" s="99" t="s">
        <v>175</v>
      </c>
      <c r="BE446" s="201">
        <f>IF(N446="základní",J446,0)</f>
        <v>0</v>
      </c>
      <c r="BF446" s="201">
        <f>IF(N446="snížená",J446,0)</f>
        <v>0</v>
      </c>
      <c r="BG446" s="201">
        <f>IF(N446="zákl. přenesená",J446,0)</f>
        <v>0</v>
      </c>
      <c r="BH446" s="201">
        <f>IF(N446="sníž. přenesená",J446,0)</f>
        <v>0</v>
      </c>
      <c r="BI446" s="201">
        <f>IF(N446="nulová",J446,0)</f>
        <v>0</v>
      </c>
      <c r="BJ446" s="99" t="s">
        <v>77</v>
      </c>
      <c r="BK446" s="201">
        <f>ROUND(I446*H446,2)</f>
        <v>0</v>
      </c>
      <c r="BL446" s="99" t="s">
        <v>731</v>
      </c>
      <c r="BM446" s="99" t="s">
        <v>1819</v>
      </c>
    </row>
    <row r="447" spans="2:65" s="109" customFormat="1" ht="16.5" customHeight="1">
      <c r="B447" s="110"/>
      <c r="C447" s="191" t="s">
        <v>1820</v>
      </c>
      <c r="D447" s="191" t="s">
        <v>177</v>
      </c>
      <c r="E447" s="192" t="s">
        <v>728</v>
      </c>
      <c r="F447" s="193" t="s">
        <v>729</v>
      </c>
      <c r="G447" s="194" t="s">
        <v>730</v>
      </c>
      <c r="H447" s="195">
        <v>1</v>
      </c>
      <c r="I447" s="9"/>
      <c r="J447" s="196">
        <f>ROUND(I447*H447,2)</f>
        <v>0</v>
      </c>
      <c r="K447" s="193" t="s">
        <v>5</v>
      </c>
      <c r="L447" s="110"/>
      <c r="M447" s="197" t="s">
        <v>5</v>
      </c>
      <c r="N447" s="198" t="s">
        <v>44</v>
      </c>
      <c r="O447" s="111"/>
      <c r="P447" s="199">
        <f>O447*H447</f>
        <v>0</v>
      </c>
      <c r="Q447" s="199">
        <v>0</v>
      </c>
      <c r="R447" s="199">
        <f>Q447*H447</f>
        <v>0</v>
      </c>
      <c r="S447" s="199">
        <v>0</v>
      </c>
      <c r="T447" s="200">
        <f>S447*H447</f>
        <v>0</v>
      </c>
      <c r="AR447" s="99" t="s">
        <v>731</v>
      </c>
      <c r="AT447" s="99" t="s">
        <v>177</v>
      </c>
      <c r="AU447" s="99" t="s">
        <v>77</v>
      </c>
      <c r="AY447" s="99" t="s">
        <v>175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99" t="s">
        <v>77</v>
      </c>
      <c r="BK447" s="201">
        <f>ROUND(I447*H447,2)</f>
        <v>0</v>
      </c>
      <c r="BL447" s="99" t="s">
        <v>731</v>
      </c>
      <c r="BM447" s="99" t="s">
        <v>1821</v>
      </c>
    </row>
    <row r="448" spans="2:65" s="109" customFormat="1" ht="16.5" customHeight="1">
      <c r="B448" s="110"/>
      <c r="C448" s="191" t="s">
        <v>1822</v>
      </c>
      <c r="D448" s="191" t="s">
        <v>177</v>
      </c>
      <c r="E448" s="192" t="s">
        <v>736</v>
      </c>
      <c r="F448" s="193" t="s">
        <v>737</v>
      </c>
      <c r="G448" s="194" t="s">
        <v>199</v>
      </c>
      <c r="H448" s="195">
        <v>275</v>
      </c>
      <c r="I448" s="9"/>
      <c r="J448" s="196">
        <f>ROUND(I448*H448,2)</f>
        <v>0</v>
      </c>
      <c r="K448" s="193" t="s">
        <v>5</v>
      </c>
      <c r="L448" s="110"/>
      <c r="M448" s="197" t="s">
        <v>5</v>
      </c>
      <c r="N448" s="198" t="s">
        <v>44</v>
      </c>
      <c r="O448" s="111"/>
      <c r="P448" s="199">
        <f>O448*H448</f>
        <v>0</v>
      </c>
      <c r="Q448" s="199">
        <v>0</v>
      </c>
      <c r="R448" s="199">
        <f>Q448*H448</f>
        <v>0</v>
      </c>
      <c r="S448" s="199">
        <v>0</v>
      </c>
      <c r="T448" s="200">
        <f>S448*H448</f>
        <v>0</v>
      </c>
      <c r="AR448" s="99" t="s">
        <v>731</v>
      </c>
      <c r="AT448" s="99" t="s">
        <v>177</v>
      </c>
      <c r="AU448" s="99" t="s">
        <v>77</v>
      </c>
      <c r="AY448" s="99" t="s">
        <v>175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99" t="s">
        <v>77</v>
      </c>
      <c r="BK448" s="201">
        <f>ROUND(I448*H448,2)</f>
        <v>0</v>
      </c>
      <c r="BL448" s="99" t="s">
        <v>731</v>
      </c>
      <c r="BM448" s="99" t="s">
        <v>1823</v>
      </c>
    </row>
    <row r="449" spans="2:65" s="207" customFormat="1">
      <c r="B449" s="206"/>
      <c r="D449" s="202" t="s">
        <v>185</v>
      </c>
      <c r="E449" s="208" t="s">
        <v>5</v>
      </c>
      <c r="F449" s="209" t="s">
        <v>739</v>
      </c>
      <c r="H449" s="208" t="s">
        <v>5</v>
      </c>
      <c r="I449" s="10"/>
      <c r="L449" s="206"/>
      <c r="M449" s="210"/>
      <c r="N449" s="211"/>
      <c r="O449" s="211"/>
      <c r="P449" s="211"/>
      <c r="Q449" s="211"/>
      <c r="R449" s="211"/>
      <c r="S449" s="211"/>
      <c r="T449" s="212"/>
      <c r="AT449" s="208" t="s">
        <v>185</v>
      </c>
      <c r="AU449" s="208" t="s">
        <v>77</v>
      </c>
      <c r="AV449" s="207" t="s">
        <v>77</v>
      </c>
      <c r="AW449" s="207" t="s">
        <v>36</v>
      </c>
      <c r="AX449" s="207" t="s">
        <v>73</v>
      </c>
      <c r="AY449" s="208" t="s">
        <v>175</v>
      </c>
    </row>
    <row r="450" spans="2:65" s="214" customFormat="1">
      <c r="B450" s="213"/>
      <c r="D450" s="202" t="s">
        <v>185</v>
      </c>
      <c r="E450" s="215" t="s">
        <v>5</v>
      </c>
      <c r="F450" s="216" t="s">
        <v>1824</v>
      </c>
      <c r="H450" s="217">
        <v>275</v>
      </c>
      <c r="I450" s="11"/>
      <c r="L450" s="213"/>
      <c r="M450" s="218"/>
      <c r="N450" s="219"/>
      <c r="O450" s="219"/>
      <c r="P450" s="219"/>
      <c r="Q450" s="219"/>
      <c r="R450" s="219"/>
      <c r="S450" s="219"/>
      <c r="T450" s="220"/>
      <c r="AT450" s="215" t="s">
        <v>185</v>
      </c>
      <c r="AU450" s="215" t="s">
        <v>77</v>
      </c>
      <c r="AV450" s="214" t="s">
        <v>81</v>
      </c>
      <c r="AW450" s="214" t="s">
        <v>36</v>
      </c>
      <c r="AX450" s="214" t="s">
        <v>77</v>
      </c>
      <c r="AY450" s="215" t="s">
        <v>175</v>
      </c>
    </row>
    <row r="451" spans="2:65" s="109" customFormat="1" ht="16.5" customHeight="1">
      <c r="B451" s="110"/>
      <c r="C451" s="191" t="s">
        <v>1825</v>
      </c>
      <c r="D451" s="191" t="s">
        <v>177</v>
      </c>
      <c r="E451" s="192" t="s">
        <v>741</v>
      </c>
      <c r="F451" s="193" t="s">
        <v>742</v>
      </c>
      <c r="G451" s="194" t="s">
        <v>199</v>
      </c>
      <c r="H451" s="195">
        <v>150</v>
      </c>
      <c r="I451" s="9"/>
      <c r="J451" s="196">
        <f>ROUND(I451*H451,2)</f>
        <v>0</v>
      </c>
      <c r="K451" s="193" t="s">
        <v>5</v>
      </c>
      <c r="L451" s="110"/>
      <c r="M451" s="197" t="s">
        <v>5</v>
      </c>
      <c r="N451" s="198" t="s">
        <v>44</v>
      </c>
      <c r="O451" s="111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AR451" s="99" t="s">
        <v>731</v>
      </c>
      <c r="AT451" s="99" t="s">
        <v>177</v>
      </c>
      <c r="AU451" s="99" t="s">
        <v>77</v>
      </c>
      <c r="AY451" s="99" t="s">
        <v>175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99" t="s">
        <v>77</v>
      </c>
      <c r="BK451" s="201">
        <f>ROUND(I451*H451,2)</f>
        <v>0</v>
      </c>
      <c r="BL451" s="99" t="s">
        <v>731</v>
      </c>
      <c r="BM451" s="99" t="s">
        <v>1826</v>
      </c>
    </row>
    <row r="452" spans="2:65" s="207" customFormat="1">
      <c r="B452" s="206"/>
      <c r="D452" s="202" t="s">
        <v>185</v>
      </c>
      <c r="E452" s="208" t="s">
        <v>5</v>
      </c>
      <c r="F452" s="209" t="s">
        <v>739</v>
      </c>
      <c r="H452" s="208" t="s">
        <v>5</v>
      </c>
      <c r="I452" s="10"/>
      <c r="L452" s="206"/>
      <c r="M452" s="210"/>
      <c r="N452" s="211"/>
      <c r="O452" s="211"/>
      <c r="P452" s="211"/>
      <c r="Q452" s="211"/>
      <c r="R452" s="211"/>
      <c r="S452" s="211"/>
      <c r="T452" s="212"/>
      <c r="AT452" s="208" t="s">
        <v>185</v>
      </c>
      <c r="AU452" s="208" t="s">
        <v>77</v>
      </c>
      <c r="AV452" s="207" t="s">
        <v>77</v>
      </c>
      <c r="AW452" s="207" t="s">
        <v>36</v>
      </c>
      <c r="AX452" s="207" t="s">
        <v>73</v>
      </c>
      <c r="AY452" s="208" t="s">
        <v>175</v>
      </c>
    </row>
    <row r="453" spans="2:65" s="214" customFormat="1">
      <c r="B453" s="213"/>
      <c r="D453" s="202" t="s">
        <v>185</v>
      </c>
      <c r="E453" s="215" t="s">
        <v>5</v>
      </c>
      <c r="F453" s="216" t="s">
        <v>1827</v>
      </c>
      <c r="H453" s="217">
        <v>150</v>
      </c>
      <c r="I453" s="11"/>
      <c r="L453" s="213"/>
      <c r="M453" s="218"/>
      <c r="N453" s="219"/>
      <c r="O453" s="219"/>
      <c r="P453" s="219"/>
      <c r="Q453" s="219"/>
      <c r="R453" s="219"/>
      <c r="S453" s="219"/>
      <c r="T453" s="220"/>
      <c r="AT453" s="215" t="s">
        <v>185</v>
      </c>
      <c r="AU453" s="215" t="s">
        <v>77</v>
      </c>
      <c r="AV453" s="214" t="s">
        <v>81</v>
      </c>
      <c r="AW453" s="214" t="s">
        <v>36</v>
      </c>
      <c r="AX453" s="214" t="s">
        <v>77</v>
      </c>
      <c r="AY453" s="215" t="s">
        <v>175</v>
      </c>
    </row>
    <row r="454" spans="2:65" s="109" customFormat="1" ht="16.5" customHeight="1">
      <c r="B454" s="110"/>
      <c r="C454" s="191" t="s">
        <v>1828</v>
      </c>
      <c r="D454" s="191" t="s">
        <v>177</v>
      </c>
      <c r="E454" s="192" t="s">
        <v>745</v>
      </c>
      <c r="F454" s="193" t="s">
        <v>746</v>
      </c>
      <c r="G454" s="194" t="s">
        <v>663</v>
      </c>
      <c r="H454" s="195">
        <v>17</v>
      </c>
      <c r="I454" s="9"/>
      <c r="J454" s="196">
        <f>ROUND(I454*H454,2)</f>
        <v>0</v>
      </c>
      <c r="K454" s="193" t="s">
        <v>5</v>
      </c>
      <c r="L454" s="110"/>
      <c r="M454" s="197" t="s">
        <v>5</v>
      </c>
      <c r="N454" s="198" t="s">
        <v>44</v>
      </c>
      <c r="O454" s="111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AR454" s="99" t="s">
        <v>731</v>
      </c>
      <c r="AT454" s="99" t="s">
        <v>177</v>
      </c>
      <c r="AU454" s="99" t="s">
        <v>77</v>
      </c>
      <c r="AY454" s="99" t="s">
        <v>175</v>
      </c>
      <c r="BE454" s="201">
        <f>IF(N454="základní",J454,0)</f>
        <v>0</v>
      </c>
      <c r="BF454" s="201">
        <f>IF(N454="snížená",J454,0)</f>
        <v>0</v>
      </c>
      <c r="BG454" s="201">
        <f>IF(N454="zákl. přenesená",J454,0)</f>
        <v>0</v>
      </c>
      <c r="BH454" s="201">
        <f>IF(N454="sníž. přenesená",J454,0)</f>
        <v>0</v>
      </c>
      <c r="BI454" s="201">
        <f>IF(N454="nulová",J454,0)</f>
        <v>0</v>
      </c>
      <c r="BJ454" s="99" t="s">
        <v>77</v>
      </c>
      <c r="BK454" s="201">
        <f>ROUND(I454*H454,2)</f>
        <v>0</v>
      </c>
      <c r="BL454" s="99" t="s">
        <v>731</v>
      </c>
      <c r="BM454" s="99" t="s">
        <v>1829</v>
      </c>
    </row>
    <row r="455" spans="2:65" s="109" customFormat="1" ht="16.5" customHeight="1">
      <c r="B455" s="110"/>
      <c r="C455" s="191" t="s">
        <v>1830</v>
      </c>
      <c r="D455" s="191" t="s">
        <v>177</v>
      </c>
      <c r="E455" s="192" t="s">
        <v>748</v>
      </c>
      <c r="F455" s="193" t="s">
        <v>749</v>
      </c>
      <c r="G455" s="194" t="s">
        <v>663</v>
      </c>
      <c r="H455" s="195">
        <v>17</v>
      </c>
      <c r="I455" s="9"/>
      <c r="J455" s="196">
        <f>ROUND(I455*H455,2)</f>
        <v>0</v>
      </c>
      <c r="K455" s="193" t="s">
        <v>5</v>
      </c>
      <c r="L455" s="110"/>
      <c r="M455" s="197" t="s">
        <v>5</v>
      </c>
      <c r="N455" s="198" t="s">
        <v>44</v>
      </c>
      <c r="O455" s="111"/>
      <c r="P455" s="199">
        <f>O455*H455</f>
        <v>0</v>
      </c>
      <c r="Q455" s="199">
        <v>0</v>
      </c>
      <c r="R455" s="199">
        <f>Q455*H455</f>
        <v>0</v>
      </c>
      <c r="S455" s="199">
        <v>0</v>
      </c>
      <c r="T455" s="200">
        <f>S455*H455</f>
        <v>0</v>
      </c>
      <c r="AR455" s="99" t="s">
        <v>731</v>
      </c>
      <c r="AT455" s="99" t="s">
        <v>177</v>
      </c>
      <c r="AU455" s="99" t="s">
        <v>77</v>
      </c>
      <c r="AY455" s="99" t="s">
        <v>175</v>
      </c>
      <c r="BE455" s="201">
        <f>IF(N455="základní",J455,0)</f>
        <v>0</v>
      </c>
      <c r="BF455" s="201">
        <f>IF(N455="snížená",J455,0)</f>
        <v>0</v>
      </c>
      <c r="BG455" s="201">
        <f>IF(N455="zákl. přenesená",J455,0)</f>
        <v>0</v>
      </c>
      <c r="BH455" s="201">
        <f>IF(N455="sníž. přenesená",J455,0)</f>
        <v>0</v>
      </c>
      <c r="BI455" s="201">
        <f>IF(N455="nulová",J455,0)</f>
        <v>0</v>
      </c>
      <c r="BJ455" s="99" t="s">
        <v>77</v>
      </c>
      <c r="BK455" s="201">
        <f>ROUND(I455*H455,2)</f>
        <v>0</v>
      </c>
      <c r="BL455" s="99" t="s">
        <v>731</v>
      </c>
      <c r="BM455" s="99" t="s">
        <v>1831</v>
      </c>
    </row>
    <row r="456" spans="2:65" s="207" customFormat="1">
      <c r="B456" s="206"/>
      <c r="D456" s="202" t="s">
        <v>185</v>
      </c>
      <c r="E456" s="208" t="s">
        <v>5</v>
      </c>
      <c r="F456" s="209" t="s">
        <v>751</v>
      </c>
      <c r="H456" s="208" t="s">
        <v>5</v>
      </c>
      <c r="I456" s="10"/>
      <c r="L456" s="206"/>
      <c r="M456" s="210"/>
      <c r="N456" s="211"/>
      <c r="O456" s="211"/>
      <c r="P456" s="211"/>
      <c r="Q456" s="211"/>
      <c r="R456" s="211"/>
      <c r="S456" s="211"/>
      <c r="T456" s="212"/>
      <c r="AT456" s="208" t="s">
        <v>185</v>
      </c>
      <c r="AU456" s="208" t="s">
        <v>77</v>
      </c>
      <c r="AV456" s="207" t="s">
        <v>77</v>
      </c>
      <c r="AW456" s="207" t="s">
        <v>36</v>
      </c>
      <c r="AX456" s="207" t="s">
        <v>73</v>
      </c>
      <c r="AY456" s="208" t="s">
        <v>175</v>
      </c>
    </row>
    <row r="457" spans="2:65" s="214" customFormat="1">
      <c r="B457" s="213"/>
      <c r="D457" s="202" t="s">
        <v>185</v>
      </c>
      <c r="E457" s="215" t="s">
        <v>5</v>
      </c>
      <c r="F457" s="216" t="s">
        <v>286</v>
      </c>
      <c r="H457" s="217">
        <v>17</v>
      </c>
      <c r="I457" s="11"/>
      <c r="L457" s="213"/>
      <c r="M457" s="218"/>
      <c r="N457" s="219"/>
      <c r="O457" s="219"/>
      <c r="P457" s="219"/>
      <c r="Q457" s="219"/>
      <c r="R457" s="219"/>
      <c r="S457" s="219"/>
      <c r="T457" s="220"/>
      <c r="AT457" s="215" t="s">
        <v>185</v>
      </c>
      <c r="AU457" s="215" t="s">
        <v>77</v>
      </c>
      <c r="AV457" s="214" t="s">
        <v>81</v>
      </c>
      <c r="AW457" s="214" t="s">
        <v>36</v>
      </c>
      <c r="AX457" s="214" t="s">
        <v>77</v>
      </c>
      <c r="AY457" s="215" t="s">
        <v>175</v>
      </c>
    </row>
    <row r="458" spans="2:65" s="109" customFormat="1" ht="16.5" customHeight="1">
      <c r="B458" s="110"/>
      <c r="C458" s="191" t="s">
        <v>1832</v>
      </c>
      <c r="D458" s="191" t="s">
        <v>177</v>
      </c>
      <c r="E458" s="192" t="s">
        <v>752</v>
      </c>
      <c r="F458" s="193" t="s">
        <v>753</v>
      </c>
      <c r="G458" s="194" t="s">
        <v>663</v>
      </c>
      <c r="H458" s="195">
        <v>2</v>
      </c>
      <c r="I458" s="9"/>
      <c r="J458" s="196">
        <f>ROUND(I458*H458,2)</f>
        <v>0</v>
      </c>
      <c r="K458" s="193" t="s">
        <v>5</v>
      </c>
      <c r="L458" s="110"/>
      <c r="M458" s="197" t="s">
        <v>5</v>
      </c>
      <c r="N458" s="198" t="s">
        <v>44</v>
      </c>
      <c r="O458" s="111"/>
      <c r="P458" s="199">
        <f>O458*H458</f>
        <v>0</v>
      </c>
      <c r="Q458" s="199">
        <v>0</v>
      </c>
      <c r="R458" s="199">
        <f>Q458*H458</f>
        <v>0</v>
      </c>
      <c r="S458" s="199">
        <v>0</v>
      </c>
      <c r="T458" s="200">
        <f>S458*H458</f>
        <v>0</v>
      </c>
      <c r="AR458" s="99" t="s">
        <v>731</v>
      </c>
      <c r="AT458" s="99" t="s">
        <v>177</v>
      </c>
      <c r="AU458" s="99" t="s">
        <v>77</v>
      </c>
      <c r="AY458" s="99" t="s">
        <v>175</v>
      </c>
      <c r="BE458" s="201">
        <f>IF(N458="základní",J458,0)</f>
        <v>0</v>
      </c>
      <c r="BF458" s="201">
        <f>IF(N458="snížená",J458,0)</f>
        <v>0</v>
      </c>
      <c r="BG458" s="201">
        <f>IF(N458="zákl. přenesená",J458,0)</f>
        <v>0</v>
      </c>
      <c r="BH458" s="201">
        <f>IF(N458="sníž. přenesená",J458,0)</f>
        <v>0</v>
      </c>
      <c r="BI458" s="201">
        <f>IF(N458="nulová",J458,0)</f>
        <v>0</v>
      </c>
      <c r="BJ458" s="99" t="s">
        <v>77</v>
      </c>
      <c r="BK458" s="201">
        <f>ROUND(I458*H458,2)</f>
        <v>0</v>
      </c>
      <c r="BL458" s="99" t="s">
        <v>731</v>
      </c>
      <c r="BM458" s="99" t="s">
        <v>1833</v>
      </c>
    </row>
    <row r="459" spans="2:65" s="207" customFormat="1">
      <c r="B459" s="206"/>
      <c r="D459" s="202" t="s">
        <v>185</v>
      </c>
      <c r="E459" s="208" t="s">
        <v>5</v>
      </c>
      <c r="F459" s="209" t="s">
        <v>755</v>
      </c>
      <c r="H459" s="208" t="s">
        <v>5</v>
      </c>
      <c r="I459" s="10"/>
      <c r="L459" s="206"/>
      <c r="M459" s="210"/>
      <c r="N459" s="211"/>
      <c r="O459" s="211"/>
      <c r="P459" s="211"/>
      <c r="Q459" s="211"/>
      <c r="R459" s="211"/>
      <c r="S459" s="211"/>
      <c r="T459" s="212"/>
      <c r="AT459" s="208" t="s">
        <v>185</v>
      </c>
      <c r="AU459" s="208" t="s">
        <v>77</v>
      </c>
      <c r="AV459" s="207" t="s">
        <v>77</v>
      </c>
      <c r="AW459" s="207" t="s">
        <v>36</v>
      </c>
      <c r="AX459" s="207" t="s">
        <v>73</v>
      </c>
      <c r="AY459" s="208" t="s">
        <v>175</v>
      </c>
    </row>
    <row r="460" spans="2:65" s="207" customFormat="1" ht="27">
      <c r="B460" s="206"/>
      <c r="D460" s="202" t="s">
        <v>185</v>
      </c>
      <c r="E460" s="208" t="s">
        <v>5</v>
      </c>
      <c r="F460" s="209" t="s">
        <v>1834</v>
      </c>
      <c r="H460" s="208" t="s">
        <v>5</v>
      </c>
      <c r="I460" s="10"/>
      <c r="L460" s="206"/>
      <c r="M460" s="210"/>
      <c r="N460" s="211"/>
      <c r="O460" s="211"/>
      <c r="P460" s="211"/>
      <c r="Q460" s="211"/>
      <c r="R460" s="211"/>
      <c r="S460" s="211"/>
      <c r="T460" s="212"/>
      <c r="AT460" s="208" t="s">
        <v>185</v>
      </c>
      <c r="AU460" s="208" t="s">
        <v>77</v>
      </c>
      <c r="AV460" s="207" t="s">
        <v>77</v>
      </c>
      <c r="AW460" s="207" t="s">
        <v>36</v>
      </c>
      <c r="AX460" s="207" t="s">
        <v>73</v>
      </c>
      <c r="AY460" s="208" t="s">
        <v>175</v>
      </c>
    </row>
    <row r="461" spans="2:65" s="214" customFormat="1">
      <c r="B461" s="213"/>
      <c r="D461" s="202" t="s">
        <v>185</v>
      </c>
      <c r="E461" s="215" t="s">
        <v>5</v>
      </c>
      <c r="F461" s="216" t="s">
        <v>81</v>
      </c>
      <c r="H461" s="217">
        <v>2</v>
      </c>
      <c r="I461" s="11"/>
      <c r="L461" s="213"/>
      <c r="M461" s="218"/>
      <c r="N461" s="219"/>
      <c r="O461" s="219"/>
      <c r="P461" s="219"/>
      <c r="Q461" s="219"/>
      <c r="R461" s="219"/>
      <c r="S461" s="219"/>
      <c r="T461" s="220"/>
      <c r="AT461" s="215" t="s">
        <v>185</v>
      </c>
      <c r="AU461" s="215" t="s">
        <v>77</v>
      </c>
      <c r="AV461" s="214" t="s">
        <v>81</v>
      </c>
      <c r="AW461" s="214" t="s">
        <v>36</v>
      </c>
      <c r="AX461" s="214" t="s">
        <v>77</v>
      </c>
      <c r="AY461" s="215" t="s">
        <v>175</v>
      </c>
    </row>
    <row r="462" spans="2:65" s="109" customFormat="1" ht="16.5" customHeight="1">
      <c r="B462" s="110"/>
      <c r="C462" s="191" t="s">
        <v>1835</v>
      </c>
      <c r="D462" s="191" t="s">
        <v>177</v>
      </c>
      <c r="E462" s="192" t="s">
        <v>757</v>
      </c>
      <c r="F462" s="193" t="s">
        <v>758</v>
      </c>
      <c r="G462" s="194" t="s">
        <v>663</v>
      </c>
      <c r="H462" s="195">
        <v>1</v>
      </c>
      <c r="I462" s="9"/>
      <c r="J462" s="196">
        <f>ROUND(I462*H462,2)</f>
        <v>0</v>
      </c>
      <c r="K462" s="193" t="s">
        <v>5</v>
      </c>
      <c r="L462" s="110"/>
      <c r="M462" s="197" t="s">
        <v>5</v>
      </c>
      <c r="N462" s="198" t="s">
        <v>44</v>
      </c>
      <c r="O462" s="111"/>
      <c r="P462" s="199">
        <f>O462*H462</f>
        <v>0</v>
      </c>
      <c r="Q462" s="199">
        <v>0</v>
      </c>
      <c r="R462" s="199">
        <f>Q462*H462</f>
        <v>0</v>
      </c>
      <c r="S462" s="199">
        <v>0</v>
      </c>
      <c r="T462" s="200">
        <f>S462*H462</f>
        <v>0</v>
      </c>
      <c r="AR462" s="99" t="s">
        <v>731</v>
      </c>
      <c r="AT462" s="99" t="s">
        <v>177</v>
      </c>
      <c r="AU462" s="99" t="s">
        <v>77</v>
      </c>
      <c r="AY462" s="99" t="s">
        <v>175</v>
      </c>
      <c r="BE462" s="201">
        <f>IF(N462="základní",J462,0)</f>
        <v>0</v>
      </c>
      <c r="BF462" s="201">
        <f>IF(N462="snížená",J462,0)</f>
        <v>0</v>
      </c>
      <c r="BG462" s="201">
        <f>IF(N462="zákl. přenesená",J462,0)</f>
        <v>0</v>
      </c>
      <c r="BH462" s="201">
        <f>IF(N462="sníž. přenesená",J462,0)</f>
        <v>0</v>
      </c>
      <c r="BI462" s="201">
        <f>IF(N462="nulová",J462,0)</f>
        <v>0</v>
      </c>
      <c r="BJ462" s="99" t="s">
        <v>77</v>
      </c>
      <c r="BK462" s="201">
        <f>ROUND(I462*H462,2)</f>
        <v>0</v>
      </c>
      <c r="BL462" s="99" t="s">
        <v>731</v>
      </c>
      <c r="BM462" s="99" t="s">
        <v>1836</v>
      </c>
    </row>
    <row r="463" spans="2:65" s="109" customFormat="1" ht="16.5" customHeight="1">
      <c r="B463" s="110"/>
      <c r="C463" s="191" t="s">
        <v>1837</v>
      </c>
      <c r="D463" s="191" t="s">
        <v>177</v>
      </c>
      <c r="E463" s="192" t="s">
        <v>760</v>
      </c>
      <c r="F463" s="193" t="s">
        <v>761</v>
      </c>
      <c r="G463" s="194" t="s">
        <v>730</v>
      </c>
      <c r="H463" s="195">
        <v>1</v>
      </c>
      <c r="I463" s="9"/>
      <c r="J463" s="196">
        <f>ROUND(I463*H463,2)</f>
        <v>0</v>
      </c>
      <c r="K463" s="193" t="s">
        <v>5</v>
      </c>
      <c r="L463" s="110"/>
      <c r="M463" s="197" t="s">
        <v>5</v>
      </c>
      <c r="N463" s="198" t="s">
        <v>44</v>
      </c>
      <c r="O463" s="111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AR463" s="99" t="s">
        <v>731</v>
      </c>
      <c r="AT463" s="99" t="s">
        <v>177</v>
      </c>
      <c r="AU463" s="99" t="s">
        <v>77</v>
      </c>
      <c r="AY463" s="99" t="s">
        <v>175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99" t="s">
        <v>77</v>
      </c>
      <c r="BK463" s="201">
        <f>ROUND(I463*H463,2)</f>
        <v>0</v>
      </c>
      <c r="BL463" s="99" t="s">
        <v>731</v>
      </c>
      <c r="BM463" s="99" t="s">
        <v>1838</v>
      </c>
    </row>
    <row r="464" spans="2:65" s="109" customFormat="1" ht="25.5" customHeight="1">
      <c r="B464" s="110"/>
      <c r="C464" s="191" t="s">
        <v>1839</v>
      </c>
      <c r="D464" s="191" t="s">
        <v>177</v>
      </c>
      <c r="E464" s="192" t="s">
        <v>763</v>
      </c>
      <c r="F464" s="193" t="s">
        <v>764</v>
      </c>
      <c r="G464" s="194" t="s">
        <v>222</v>
      </c>
      <c r="H464" s="195">
        <v>19</v>
      </c>
      <c r="I464" s="9"/>
      <c r="J464" s="196">
        <f>ROUND(I464*H464,2)</f>
        <v>0</v>
      </c>
      <c r="K464" s="193" t="s">
        <v>5</v>
      </c>
      <c r="L464" s="110"/>
      <c r="M464" s="197" t="s">
        <v>5</v>
      </c>
      <c r="N464" s="198" t="s">
        <v>44</v>
      </c>
      <c r="O464" s="111"/>
      <c r="P464" s="199">
        <f>O464*H464</f>
        <v>0</v>
      </c>
      <c r="Q464" s="199">
        <v>0</v>
      </c>
      <c r="R464" s="199">
        <f>Q464*H464</f>
        <v>0</v>
      </c>
      <c r="S464" s="199">
        <v>0</v>
      </c>
      <c r="T464" s="200">
        <f>S464*H464</f>
        <v>0</v>
      </c>
      <c r="AR464" s="99" t="s">
        <v>731</v>
      </c>
      <c r="AT464" s="99" t="s">
        <v>177</v>
      </c>
      <c r="AU464" s="99" t="s">
        <v>77</v>
      </c>
      <c r="AY464" s="99" t="s">
        <v>175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99" t="s">
        <v>77</v>
      </c>
      <c r="BK464" s="201">
        <f>ROUND(I464*H464,2)</f>
        <v>0</v>
      </c>
      <c r="BL464" s="99" t="s">
        <v>731</v>
      </c>
      <c r="BM464" s="99" t="s">
        <v>1840</v>
      </c>
    </row>
    <row r="465" spans="2:51" s="207" customFormat="1">
      <c r="B465" s="206"/>
      <c r="D465" s="202" t="s">
        <v>185</v>
      </c>
      <c r="E465" s="208" t="s">
        <v>5</v>
      </c>
      <c r="F465" s="209" t="s">
        <v>766</v>
      </c>
      <c r="H465" s="208" t="s">
        <v>5</v>
      </c>
      <c r="L465" s="206"/>
      <c r="M465" s="210"/>
      <c r="N465" s="211"/>
      <c r="O465" s="211"/>
      <c r="P465" s="211"/>
      <c r="Q465" s="211"/>
      <c r="R465" s="211"/>
      <c r="S465" s="211"/>
      <c r="T465" s="212"/>
      <c r="AT465" s="208" t="s">
        <v>185</v>
      </c>
      <c r="AU465" s="208" t="s">
        <v>77</v>
      </c>
      <c r="AV465" s="207" t="s">
        <v>77</v>
      </c>
      <c r="AW465" s="207" t="s">
        <v>36</v>
      </c>
      <c r="AX465" s="207" t="s">
        <v>73</v>
      </c>
      <c r="AY465" s="208" t="s">
        <v>175</v>
      </c>
    </row>
    <row r="466" spans="2:51" s="214" customFormat="1">
      <c r="B466" s="213"/>
      <c r="D466" s="202" t="s">
        <v>185</v>
      </c>
      <c r="E466" s="215" t="s">
        <v>5</v>
      </c>
      <c r="F466" s="216" t="s">
        <v>1841</v>
      </c>
      <c r="H466" s="217">
        <v>19</v>
      </c>
      <c r="L466" s="213"/>
      <c r="M466" s="297"/>
      <c r="N466" s="298"/>
      <c r="O466" s="298"/>
      <c r="P466" s="298"/>
      <c r="Q466" s="298"/>
      <c r="R466" s="298"/>
      <c r="S466" s="298"/>
      <c r="T466" s="299"/>
      <c r="AT466" s="215" t="s">
        <v>185</v>
      </c>
      <c r="AU466" s="215" t="s">
        <v>77</v>
      </c>
      <c r="AV466" s="214" t="s">
        <v>81</v>
      </c>
      <c r="AW466" s="214" t="s">
        <v>36</v>
      </c>
      <c r="AX466" s="214" t="s">
        <v>77</v>
      </c>
      <c r="AY466" s="215" t="s">
        <v>175</v>
      </c>
    </row>
    <row r="467" spans="2:51" s="109" customFormat="1" ht="6.95" customHeight="1">
      <c r="B467" s="135"/>
      <c r="C467" s="136"/>
      <c r="D467" s="136"/>
      <c r="E467" s="136"/>
      <c r="F467" s="136"/>
      <c r="G467" s="136"/>
      <c r="H467" s="136"/>
      <c r="I467" s="136"/>
      <c r="J467" s="136"/>
      <c r="K467" s="136"/>
      <c r="L467" s="110"/>
    </row>
  </sheetData>
  <sheetProtection algorithmName="SHA-512" hashValue="Ip6rSi4b8k8jSH6cRX8VDjix7LHpxf4jg44iYvwuGsxPYUdKs+ZhwMHjLqPLPdcpZ/YFw/w/Qb+iAAMt+UOf2w==" saltValue="R0IsQO8A6rnMNmgW831PYw==" spinCount="100000" sheet="1" objects="1" scenarios="1"/>
  <autoFilter ref="C92:K466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29</vt:i4>
      </vt:variant>
    </vt:vector>
  </HeadingPairs>
  <TitlesOfParts>
    <vt:vector size="44" baseType="lpstr">
      <vt:lpstr>Rekapitulace stavby</vt:lpstr>
      <vt:lpstr>1.1 - SO 1.1 Stoka AD</vt:lpstr>
      <vt:lpstr>1.4 - SO 1.4.2 Vodovodní ...</vt:lpstr>
      <vt:lpstr>2.1 - SO 2.1 Stoka AC</vt:lpstr>
      <vt:lpstr>2.4 - SO 2.3.2 Vodovodní ...</vt:lpstr>
      <vt:lpstr>3.1 - SO 3.1 Stoka AA</vt:lpstr>
      <vt:lpstr>3.2 - SO 3.2.1 Stoka B</vt:lpstr>
      <vt:lpstr>3.3 - SO 3.3 Lokální opra...</vt:lpstr>
      <vt:lpstr>3.4 - SO 3.4 Vodovodní řad 3</vt:lpstr>
      <vt:lpstr>4.1 - SO 4.1 Stoka A</vt:lpstr>
      <vt:lpstr>4.2 - SO 4.2 Lokální opra...</vt:lpstr>
      <vt:lpstr>4.3 - SO 4.3 Vodovodní řad 4</vt:lpstr>
      <vt:lpstr>5.3 - SO 5.2.5 Vodovodní ...</vt:lpstr>
      <vt:lpstr>06 - Vedlejší a ostaní ná...</vt:lpstr>
      <vt:lpstr>Pokyny pro vyplnění</vt:lpstr>
      <vt:lpstr>'06 - Vedlejší a ostaní ná...'!Názvy_tisku</vt:lpstr>
      <vt:lpstr>'1.1 - SO 1.1 Stoka AD'!Názvy_tisku</vt:lpstr>
      <vt:lpstr>'1.4 - SO 1.4.2 Vodovodní ...'!Názvy_tisku</vt:lpstr>
      <vt:lpstr>'2.1 - SO 2.1 Stoka AC'!Názvy_tisku</vt:lpstr>
      <vt:lpstr>'2.4 - SO 2.3.2 Vodovodní ...'!Názvy_tisku</vt:lpstr>
      <vt:lpstr>'3.1 - SO 3.1 Stoka AA'!Názvy_tisku</vt:lpstr>
      <vt:lpstr>'3.2 - SO 3.2.1 Stoka B'!Názvy_tisku</vt:lpstr>
      <vt:lpstr>'3.3 - SO 3.3 Lokální opra...'!Názvy_tisku</vt:lpstr>
      <vt:lpstr>'3.4 - SO 3.4 Vodovodní řad 3'!Názvy_tisku</vt:lpstr>
      <vt:lpstr>'4.1 - SO 4.1 Stoka A'!Názvy_tisku</vt:lpstr>
      <vt:lpstr>'4.2 - SO 4.2 Lokální opra...'!Názvy_tisku</vt:lpstr>
      <vt:lpstr>'4.3 - SO 4.3 Vodovodní řad 4'!Názvy_tisku</vt:lpstr>
      <vt:lpstr>'5.3 - SO 5.2.5 Vodovodní ...'!Názvy_tisku</vt:lpstr>
      <vt:lpstr>'Rekapitulace stavby'!Názvy_tisku</vt:lpstr>
      <vt:lpstr>'06 - Vedlejší a ostaní ná...'!Oblast_tisku</vt:lpstr>
      <vt:lpstr>'1.1 - SO 1.1 Stoka AD'!Oblast_tisku</vt:lpstr>
      <vt:lpstr>'1.4 - SO 1.4.2 Vodovodní ...'!Oblast_tisku</vt:lpstr>
      <vt:lpstr>'2.1 - SO 2.1 Stoka AC'!Oblast_tisku</vt:lpstr>
      <vt:lpstr>'2.4 - SO 2.3.2 Vodovodní ...'!Oblast_tisku</vt:lpstr>
      <vt:lpstr>'3.1 - SO 3.1 Stoka AA'!Oblast_tisku</vt:lpstr>
      <vt:lpstr>'3.2 - SO 3.2.1 Stoka B'!Oblast_tisku</vt:lpstr>
      <vt:lpstr>'3.3 - SO 3.3 Lokální opra...'!Oblast_tisku</vt:lpstr>
      <vt:lpstr>'3.4 - SO 3.4 Vodovodní řad 3'!Oblast_tisku</vt:lpstr>
      <vt:lpstr>'4.1 - SO 4.1 Stoka A'!Oblast_tisku</vt:lpstr>
      <vt:lpstr>'4.2 - SO 4.2 Lokální opra...'!Oblast_tisku</vt:lpstr>
      <vt:lpstr>'4.3 - SO 4.3 Vodovodní řad 4'!Oblast_tisku</vt:lpstr>
      <vt:lpstr>'5.3 - SO 5.2.5 Vodovodní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Miroslav Havlas</cp:lastModifiedBy>
  <cp:lastPrinted>2019-01-23T06:09:43Z</cp:lastPrinted>
  <dcterms:created xsi:type="dcterms:W3CDTF">2019-01-21T13:42:35Z</dcterms:created>
  <dcterms:modified xsi:type="dcterms:W3CDTF">2019-01-23T06:38:41Z</dcterms:modified>
</cp:coreProperties>
</file>